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REFERENDUM  27 MARZO 2022\FRASCARELLI - SPOGLIO\"/>
    </mc:Choice>
  </mc:AlternateContent>
  <xr:revisionPtr revIDLastSave="0" documentId="13_ncr:1_{954F7F13-E264-405E-9FAF-62CECFA349E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ffluenza" sheetId="2" r:id="rId1"/>
    <sheet name="QUESITO 1" sheetId="3" r:id="rId2"/>
    <sheet name="QUESITO 2" sheetId="6" r:id="rId3"/>
    <sheet name="QUESITO 3" sheetId="5" r:id="rId4"/>
    <sheet name="QUESITO 4" sheetId="7" r:id="rId5"/>
    <sheet name="QUESITO 5" sheetId="4" r:id="rId6"/>
    <sheet name="Media Totale" sheetId="8" r:id="rId7"/>
  </sheets>
  <definedNames>
    <definedName name="_xlnm.Print_Area" localSheetId="0">Affluenza!$A$1:$AF$23</definedName>
    <definedName name="_xlnm.Print_Area" localSheetId="1">'QUESITO 1'!$A$1:$R$27</definedName>
    <definedName name="_xlnm.Print_Area" localSheetId="2">'QUESITO 2'!$A$1:$R$27</definedName>
    <definedName name="_xlnm.Print_Area" localSheetId="3">'QUESITO 3'!$A$1:$R$27</definedName>
    <definedName name="_xlnm.Print_Area" localSheetId="4">'QUESITO 4'!$A$1:$R$27</definedName>
    <definedName name="_xlnm.Print_Area" localSheetId="5">'QUESITO 5'!$A$1:$R$27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8" l="1"/>
  <c r="D3" i="8"/>
  <c r="C3" i="8"/>
  <c r="B7" i="8"/>
  <c r="B3" i="8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Q22" i="5"/>
  <c r="P22" i="5"/>
  <c r="P24" i="5" s="1"/>
  <c r="O22" i="5"/>
  <c r="N22" i="5"/>
  <c r="M22" i="5"/>
  <c r="M24" i="5" s="1"/>
  <c r="L22" i="5"/>
  <c r="K22" i="5"/>
  <c r="J22" i="5"/>
  <c r="I22" i="5"/>
  <c r="H22" i="5"/>
  <c r="G22" i="5"/>
  <c r="F22" i="5"/>
  <c r="E22" i="5"/>
  <c r="E24" i="5" s="1"/>
  <c r="D22" i="5"/>
  <c r="C22" i="5"/>
  <c r="C24" i="5" s="1"/>
  <c r="Q23" i="6"/>
  <c r="P23" i="6"/>
  <c r="O23" i="6"/>
  <c r="O24" i="6" s="1"/>
  <c r="N23" i="6"/>
  <c r="M23" i="6"/>
  <c r="M24" i="6" s="1"/>
  <c r="L23" i="6"/>
  <c r="K23" i="6"/>
  <c r="J23" i="6"/>
  <c r="I23" i="6"/>
  <c r="H23" i="6"/>
  <c r="H24" i="6" s="1"/>
  <c r="G23" i="6"/>
  <c r="F23" i="6"/>
  <c r="E23" i="6"/>
  <c r="D23" i="6"/>
  <c r="C23" i="6"/>
  <c r="Q22" i="6"/>
  <c r="P22" i="6"/>
  <c r="O22" i="6"/>
  <c r="N22" i="6"/>
  <c r="N24" i="6" s="1"/>
  <c r="M22" i="6"/>
  <c r="L22" i="6"/>
  <c r="K22" i="6"/>
  <c r="J22" i="6"/>
  <c r="J24" i="6" s="1"/>
  <c r="I22" i="6"/>
  <c r="H22" i="6"/>
  <c r="G22" i="6"/>
  <c r="G24" i="6" s="1"/>
  <c r="F22" i="6"/>
  <c r="F24" i="6" s="1"/>
  <c r="E22" i="6"/>
  <c r="D22" i="6"/>
  <c r="D24" i="6" s="1"/>
  <c r="C22" i="6"/>
  <c r="C24" i="6" s="1"/>
  <c r="I24" i="6"/>
  <c r="D24" i="5"/>
  <c r="F24" i="5"/>
  <c r="G24" i="5"/>
  <c r="H24" i="5"/>
  <c r="J24" i="5"/>
  <c r="K24" i="5"/>
  <c r="L24" i="5"/>
  <c r="N24" i="5"/>
  <c r="O24" i="5"/>
  <c r="L24" i="6"/>
  <c r="P24" i="6"/>
  <c r="AD19" i="2"/>
  <c r="AC19" i="2"/>
  <c r="AE18" i="2"/>
  <c r="AE17" i="2"/>
  <c r="AE16" i="2"/>
  <c r="AE15" i="2"/>
  <c r="AE14" i="2"/>
  <c r="AE13" i="2"/>
  <c r="AE12" i="2"/>
  <c r="AE11" i="2"/>
  <c r="AE10" i="2"/>
  <c r="AE9" i="2"/>
  <c r="AE8" i="2"/>
  <c r="AE7" i="2"/>
  <c r="AE6" i="2"/>
  <c r="AE5" i="2"/>
  <c r="AE4" i="2"/>
  <c r="Y19" i="2"/>
  <c r="X19" i="2"/>
  <c r="Z18" i="2"/>
  <c r="Z17" i="2"/>
  <c r="Z16" i="2"/>
  <c r="Z15" i="2"/>
  <c r="Z14" i="2"/>
  <c r="Z13" i="2"/>
  <c r="Z12" i="2"/>
  <c r="Z11" i="2"/>
  <c r="Z10" i="2"/>
  <c r="Z9" i="2"/>
  <c r="Z8" i="2"/>
  <c r="Z7" i="2"/>
  <c r="Z6" i="2"/>
  <c r="Z5" i="2"/>
  <c r="Z4" i="2"/>
  <c r="T19" i="2"/>
  <c r="S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U4" i="2"/>
  <c r="O19" i="2"/>
  <c r="N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4" i="2"/>
  <c r="V12" i="2" l="1"/>
  <c r="V14" i="2"/>
  <c r="V8" i="2"/>
  <c r="AA15" i="2"/>
  <c r="Q13" i="2"/>
  <c r="Q6" i="2"/>
  <c r="AA12" i="2"/>
  <c r="AA7" i="2"/>
  <c r="AA17" i="2"/>
  <c r="AF8" i="2"/>
  <c r="V6" i="2"/>
  <c r="AF12" i="2"/>
  <c r="Q9" i="2"/>
  <c r="V16" i="2"/>
  <c r="I24" i="5"/>
  <c r="Q24" i="5"/>
  <c r="Q24" i="6"/>
  <c r="K24" i="6"/>
  <c r="E24" i="6"/>
  <c r="AE19" i="2"/>
  <c r="Z19" i="2"/>
  <c r="U19" i="2"/>
  <c r="P19" i="2"/>
  <c r="D5" i="2"/>
  <c r="AF5" i="2" s="1"/>
  <c r="D6" i="2"/>
  <c r="AA6" i="2" s="1"/>
  <c r="D7" i="2"/>
  <c r="V7" i="2" s="1"/>
  <c r="D8" i="2"/>
  <c r="Q8" i="2" s="1"/>
  <c r="D9" i="2"/>
  <c r="V9" i="2" s="1"/>
  <c r="D10" i="2"/>
  <c r="D11" i="2"/>
  <c r="V11" i="2" s="1"/>
  <c r="D12" i="2"/>
  <c r="Q12" i="2" s="1"/>
  <c r="D13" i="2"/>
  <c r="AF13" i="2" s="1"/>
  <c r="D14" i="2"/>
  <c r="AA14" i="2" s="1"/>
  <c r="D15" i="2"/>
  <c r="V15" i="2" s="1"/>
  <c r="D16" i="2"/>
  <c r="D17" i="2"/>
  <c r="D18" i="2"/>
  <c r="AF18" i="2" s="1"/>
  <c r="D4" i="2"/>
  <c r="V4" i="2" s="1"/>
  <c r="AF17" i="2" l="1"/>
  <c r="V17" i="2"/>
  <c r="AF9" i="2"/>
  <c r="V18" i="2"/>
  <c r="AF4" i="2"/>
  <c r="Q10" i="2"/>
  <c r="AA10" i="2"/>
  <c r="AA9" i="2"/>
  <c r="V13" i="2"/>
  <c r="Q17" i="2"/>
  <c r="AF15" i="2"/>
  <c r="Q7" i="2"/>
  <c r="AA18" i="2"/>
  <c r="Q18" i="2"/>
  <c r="V10" i="2"/>
  <c r="Q14" i="2"/>
  <c r="AA13" i="2"/>
  <c r="AF7" i="2"/>
  <c r="AA4" i="2"/>
  <c r="Q16" i="2"/>
  <c r="AA16" i="2"/>
  <c r="Q4" i="2"/>
  <c r="AF11" i="2"/>
  <c r="Q11" i="2"/>
  <c r="Q5" i="2"/>
  <c r="AA5" i="2"/>
  <c r="AA8" i="2"/>
  <c r="V5" i="2"/>
  <c r="AA11" i="2"/>
  <c r="AF6" i="2"/>
  <c r="AF16" i="2"/>
  <c r="Q15" i="2"/>
  <c r="AF14" i="2"/>
  <c r="AF10" i="2"/>
  <c r="Q23" i="7"/>
  <c r="P23" i="7"/>
  <c r="O23" i="7"/>
  <c r="N23" i="7"/>
  <c r="M23" i="7"/>
  <c r="L23" i="7"/>
  <c r="K23" i="7"/>
  <c r="I23" i="7"/>
  <c r="H23" i="7"/>
  <c r="G23" i="7"/>
  <c r="F23" i="7"/>
  <c r="E23" i="7"/>
  <c r="D23" i="7"/>
  <c r="C23" i="7"/>
  <c r="Q22" i="7"/>
  <c r="Q24" i="7" s="1"/>
  <c r="P22" i="7"/>
  <c r="O22" i="7"/>
  <c r="O24" i="7" s="1"/>
  <c r="N22" i="7"/>
  <c r="N24" i="7" s="1"/>
  <c r="M22" i="7"/>
  <c r="L22" i="7"/>
  <c r="K22" i="7"/>
  <c r="J22" i="7"/>
  <c r="J24" i="7" s="1"/>
  <c r="I22" i="7"/>
  <c r="I24" i="7" s="1"/>
  <c r="H22" i="7"/>
  <c r="G22" i="7"/>
  <c r="F22" i="7"/>
  <c r="F24" i="7" s="1"/>
  <c r="E22" i="7"/>
  <c r="E24" i="7" s="1"/>
  <c r="D22" i="7"/>
  <c r="C22" i="7"/>
  <c r="B16" i="7"/>
  <c r="Q12" i="7"/>
  <c r="P12" i="7"/>
  <c r="O12" i="7"/>
  <c r="N12" i="7"/>
  <c r="M12" i="7"/>
  <c r="L12" i="7"/>
  <c r="K12" i="7"/>
  <c r="J12" i="7"/>
  <c r="I12" i="7"/>
  <c r="H12" i="7"/>
  <c r="G12" i="7"/>
  <c r="F12" i="7"/>
  <c r="F18" i="7" s="1"/>
  <c r="E12" i="7"/>
  <c r="D12" i="7"/>
  <c r="C12" i="7"/>
  <c r="B11" i="7"/>
  <c r="B10" i="7"/>
  <c r="Q6" i="7"/>
  <c r="P6" i="7"/>
  <c r="O6" i="7"/>
  <c r="O18" i="7" s="1"/>
  <c r="N6" i="7"/>
  <c r="M6" i="7"/>
  <c r="M18" i="7" s="1"/>
  <c r="L6" i="7"/>
  <c r="K6" i="7"/>
  <c r="J6" i="7"/>
  <c r="I6" i="7"/>
  <c r="H6" i="7"/>
  <c r="G6" i="7"/>
  <c r="F6" i="7"/>
  <c r="E6" i="7"/>
  <c r="E18" i="7" s="1"/>
  <c r="D6" i="7"/>
  <c r="C6" i="7"/>
  <c r="B5" i="7"/>
  <c r="B4" i="7"/>
  <c r="B16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1" i="6"/>
  <c r="B10" i="6"/>
  <c r="Q6" i="6"/>
  <c r="P6" i="6"/>
  <c r="O6" i="6"/>
  <c r="N6" i="6"/>
  <c r="M6" i="6"/>
  <c r="L6" i="6"/>
  <c r="K6" i="6"/>
  <c r="J6" i="6"/>
  <c r="J18" i="6" s="1"/>
  <c r="I6" i="6"/>
  <c r="H6" i="6"/>
  <c r="G6" i="6"/>
  <c r="F6" i="6"/>
  <c r="E6" i="6"/>
  <c r="D6" i="6"/>
  <c r="C6" i="6"/>
  <c r="B5" i="6"/>
  <c r="B4" i="6"/>
  <c r="B16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1" i="5"/>
  <c r="B10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5" i="5"/>
  <c r="B4" i="5"/>
  <c r="Q23" i="4"/>
  <c r="P23" i="4"/>
  <c r="O23" i="4"/>
  <c r="N23" i="4"/>
  <c r="M23" i="4"/>
  <c r="L23" i="4"/>
  <c r="K23" i="4"/>
  <c r="I23" i="4"/>
  <c r="H23" i="4"/>
  <c r="G23" i="4"/>
  <c r="F23" i="4"/>
  <c r="E23" i="4"/>
  <c r="D23" i="4"/>
  <c r="C23" i="4"/>
  <c r="Q22" i="4"/>
  <c r="P22" i="4"/>
  <c r="P24" i="4" s="1"/>
  <c r="O22" i="4"/>
  <c r="O24" i="4" s="1"/>
  <c r="N22" i="4"/>
  <c r="M22" i="4"/>
  <c r="M24" i="4" s="1"/>
  <c r="L22" i="4"/>
  <c r="L24" i="4" s="1"/>
  <c r="K22" i="4"/>
  <c r="J22" i="4"/>
  <c r="J24" i="4" s="1"/>
  <c r="I22" i="4"/>
  <c r="H22" i="4"/>
  <c r="G22" i="4"/>
  <c r="G24" i="4" s="1"/>
  <c r="F22" i="4"/>
  <c r="E22" i="4"/>
  <c r="D22" i="4"/>
  <c r="D24" i="4" s="1"/>
  <c r="C22" i="4"/>
  <c r="C24" i="4" s="1"/>
  <c r="B16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1" i="4"/>
  <c r="B10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5" i="4"/>
  <c r="B4" i="4"/>
  <c r="C12" i="3"/>
  <c r="B16" i="3"/>
  <c r="Q23" i="3"/>
  <c r="P23" i="3"/>
  <c r="O23" i="3"/>
  <c r="N23" i="3"/>
  <c r="M23" i="3"/>
  <c r="L23" i="3"/>
  <c r="K23" i="3"/>
  <c r="J23" i="3"/>
  <c r="I23" i="3"/>
  <c r="H23" i="3"/>
  <c r="G23" i="3"/>
  <c r="F23" i="3"/>
  <c r="D23" i="3"/>
  <c r="C23" i="3"/>
  <c r="D22" i="3"/>
  <c r="D24" i="3" s="1"/>
  <c r="Q22" i="3"/>
  <c r="P22" i="3"/>
  <c r="O22" i="3"/>
  <c r="O24" i="3" s="1"/>
  <c r="N22" i="3"/>
  <c r="N24" i="3" s="1"/>
  <c r="M22" i="3"/>
  <c r="L22" i="3"/>
  <c r="K22" i="3"/>
  <c r="J22" i="3"/>
  <c r="J24" i="3" s="1"/>
  <c r="I22" i="3"/>
  <c r="H22" i="3"/>
  <c r="G22" i="3"/>
  <c r="G24" i="3" s="1"/>
  <c r="F22" i="3"/>
  <c r="F24" i="3" s="1"/>
  <c r="E23" i="3"/>
  <c r="E22" i="3"/>
  <c r="E24" i="3" s="1"/>
  <c r="P18" i="4" l="1"/>
  <c r="L24" i="3"/>
  <c r="Q24" i="4"/>
  <c r="K24" i="7"/>
  <c r="M24" i="3"/>
  <c r="D24" i="7"/>
  <c r="L24" i="7"/>
  <c r="K24" i="3"/>
  <c r="H18" i="4"/>
  <c r="H24" i="4"/>
  <c r="I24" i="4"/>
  <c r="C24" i="7"/>
  <c r="K24" i="4"/>
  <c r="M24" i="7"/>
  <c r="M27" i="7" s="1"/>
  <c r="H24" i="3"/>
  <c r="P24" i="3"/>
  <c r="E24" i="4"/>
  <c r="G24" i="7"/>
  <c r="I24" i="3"/>
  <c r="Q24" i="3"/>
  <c r="F24" i="4"/>
  <c r="N24" i="4"/>
  <c r="H24" i="7"/>
  <c r="P24" i="7"/>
  <c r="J18" i="5"/>
  <c r="L18" i="4"/>
  <c r="L27" i="4" s="1"/>
  <c r="L18" i="7"/>
  <c r="N18" i="7"/>
  <c r="N18" i="5"/>
  <c r="N27" i="5" s="1"/>
  <c r="G18" i="7"/>
  <c r="B6" i="7"/>
  <c r="P18" i="7"/>
  <c r="B12" i="4"/>
  <c r="D18" i="7"/>
  <c r="D27" i="7" s="1"/>
  <c r="F18" i="5"/>
  <c r="D18" i="4"/>
  <c r="H18" i="7"/>
  <c r="H27" i="7" s="1"/>
  <c r="I18" i="4"/>
  <c r="I27" i="4" s="1"/>
  <c r="G18" i="4"/>
  <c r="K18" i="4"/>
  <c r="O18" i="4"/>
  <c r="M18" i="4"/>
  <c r="M27" i="4" s="1"/>
  <c r="E18" i="4"/>
  <c r="E27" i="4" s="1"/>
  <c r="Q18" i="4"/>
  <c r="B6" i="4"/>
  <c r="F18" i="4"/>
  <c r="J18" i="4"/>
  <c r="N18" i="4"/>
  <c r="C18" i="7"/>
  <c r="K18" i="7"/>
  <c r="J18" i="7"/>
  <c r="J27" i="7" s="1"/>
  <c r="B12" i="7"/>
  <c r="I18" i="7"/>
  <c r="Q18" i="7"/>
  <c r="B12" i="5"/>
  <c r="E18" i="5"/>
  <c r="E27" i="5" s="1"/>
  <c r="I18" i="5"/>
  <c r="M18" i="5"/>
  <c r="M27" i="5" s="1"/>
  <c r="Q18" i="5"/>
  <c r="Q27" i="5" s="1"/>
  <c r="C18" i="5"/>
  <c r="C27" i="5" s="1"/>
  <c r="G18" i="5"/>
  <c r="K18" i="5"/>
  <c r="O18" i="5"/>
  <c r="O27" i="5" s="1"/>
  <c r="B6" i="5"/>
  <c r="D18" i="5"/>
  <c r="H18" i="5"/>
  <c r="L18" i="5"/>
  <c r="L27" i="5" s="1"/>
  <c r="P18" i="5"/>
  <c r="P27" i="5" s="1"/>
  <c r="E18" i="6"/>
  <c r="M18" i="6"/>
  <c r="M27" i="6" s="1"/>
  <c r="F27" i="5"/>
  <c r="E27" i="7"/>
  <c r="O18" i="6"/>
  <c r="B6" i="6"/>
  <c r="H18" i="6"/>
  <c r="G18" i="6"/>
  <c r="P18" i="6"/>
  <c r="I18" i="6"/>
  <c r="Q18" i="6"/>
  <c r="D18" i="6"/>
  <c r="F18" i="6"/>
  <c r="N18" i="6"/>
  <c r="K18" i="6"/>
  <c r="L18" i="6"/>
  <c r="B12" i="6"/>
  <c r="C18" i="6"/>
  <c r="J27" i="5"/>
  <c r="J27" i="6"/>
  <c r="B23" i="6"/>
  <c r="D27" i="5"/>
  <c r="Q27" i="4"/>
  <c r="K27" i="7"/>
  <c r="I27" i="7"/>
  <c r="B23" i="5"/>
  <c r="B22" i="6"/>
  <c r="I27" i="5"/>
  <c r="K19" i="2"/>
  <c r="K23" i="2" s="1"/>
  <c r="B23" i="7"/>
  <c r="B22" i="5"/>
  <c r="N27" i="7"/>
  <c r="B23" i="4"/>
  <c r="D27" i="4"/>
  <c r="F27" i="4"/>
  <c r="F27" i="7"/>
  <c r="O27" i="4"/>
  <c r="G27" i="7"/>
  <c r="O27" i="7"/>
  <c r="H27" i="4"/>
  <c r="P27" i="4"/>
  <c r="P27" i="7"/>
  <c r="B22" i="7"/>
  <c r="G27" i="5"/>
  <c r="C18" i="4"/>
  <c r="B22" i="4"/>
  <c r="C22" i="3"/>
  <c r="C24" i="3" s="1"/>
  <c r="L27" i="7" l="1"/>
  <c r="C27" i="7"/>
  <c r="B18" i="4"/>
  <c r="R4" i="4" s="1"/>
  <c r="B18" i="7"/>
  <c r="R5" i="7" s="1"/>
  <c r="R5" i="4"/>
  <c r="R10" i="7"/>
  <c r="B18" i="5"/>
  <c r="B18" i="6"/>
  <c r="G27" i="4"/>
  <c r="N27" i="4"/>
  <c r="J27" i="4"/>
  <c r="K27" i="4"/>
  <c r="Q27" i="7"/>
  <c r="H27" i="5"/>
  <c r="K27" i="5"/>
  <c r="E27" i="6"/>
  <c r="G27" i="6"/>
  <c r="K27" i="6"/>
  <c r="C27" i="6"/>
  <c r="I27" i="6"/>
  <c r="O27" i="6"/>
  <c r="D27" i="6"/>
  <c r="H27" i="6"/>
  <c r="B24" i="6"/>
  <c r="L27" i="6"/>
  <c r="Q27" i="6"/>
  <c r="P27" i="6"/>
  <c r="N27" i="6"/>
  <c r="F27" i="6"/>
  <c r="B24" i="5"/>
  <c r="C27" i="4"/>
  <c r="B24" i="7"/>
  <c r="B24" i="4"/>
  <c r="B23" i="3"/>
  <c r="B2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B11" i="3"/>
  <c r="B8" i="8" s="1"/>
  <c r="D8" i="8" s="1"/>
  <c r="B10" i="3"/>
  <c r="Q6" i="3"/>
  <c r="Q18" i="3" s="1"/>
  <c r="P6" i="3"/>
  <c r="O6" i="3"/>
  <c r="N6" i="3"/>
  <c r="N18" i="3" s="1"/>
  <c r="M6" i="3"/>
  <c r="M18" i="3" s="1"/>
  <c r="L6" i="3"/>
  <c r="L18" i="3" s="1"/>
  <c r="K6" i="3"/>
  <c r="K18" i="3" s="1"/>
  <c r="J6" i="3"/>
  <c r="J18" i="3" s="1"/>
  <c r="I6" i="3"/>
  <c r="I18" i="3" s="1"/>
  <c r="H6" i="3"/>
  <c r="H18" i="3" s="1"/>
  <c r="G6" i="3"/>
  <c r="G18" i="3" s="1"/>
  <c r="F6" i="3"/>
  <c r="F18" i="3" s="1"/>
  <c r="E6" i="3"/>
  <c r="E18" i="3" s="1"/>
  <c r="D6" i="3"/>
  <c r="C6" i="3"/>
  <c r="C18" i="3" s="1"/>
  <c r="B5" i="3"/>
  <c r="B5" i="8" s="1"/>
  <c r="D5" i="8" s="1"/>
  <c r="B4" i="3"/>
  <c r="B4" i="8" s="1"/>
  <c r="D4" i="8" s="1"/>
  <c r="B27" i="4" l="1"/>
  <c r="R10" i="4"/>
  <c r="R11" i="4"/>
  <c r="B27" i="7"/>
  <c r="R4" i="7"/>
  <c r="R11" i="7"/>
  <c r="P18" i="3"/>
  <c r="P27" i="3" s="1"/>
  <c r="B27" i="6"/>
  <c r="R10" i="5"/>
  <c r="R5" i="5"/>
  <c r="R11" i="5"/>
  <c r="R4" i="5"/>
  <c r="R5" i="6"/>
  <c r="R11" i="6"/>
  <c r="R10" i="6"/>
  <c r="R4" i="6"/>
  <c r="O18" i="3"/>
  <c r="O27" i="3" s="1"/>
  <c r="B27" i="5"/>
  <c r="D18" i="3"/>
  <c r="D27" i="3" s="1"/>
  <c r="F27" i="3"/>
  <c r="H27" i="3"/>
  <c r="J27" i="3"/>
  <c r="L27" i="3"/>
  <c r="N27" i="3"/>
  <c r="B24" i="3"/>
  <c r="B6" i="3"/>
  <c r="B6" i="8" s="1"/>
  <c r="D6" i="8" s="1"/>
  <c r="E27" i="3"/>
  <c r="G27" i="3"/>
  <c r="I27" i="3"/>
  <c r="K27" i="3"/>
  <c r="M27" i="3"/>
  <c r="Q27" i="3"/>
  <c r="B12" i="3"/>
  <c r="C27" i="3"/>
  <c r="B18" i="3" l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4" i="2"/>
  <c r="J19" i="2"/>
  <c r="I19" i="2"/>
  <c r="G19" i="2"/>
  <c r="F19" i="2"/>
  <c r="C19" i="2"/>
  <c r="B19" i="2"/>
  <c r="R11" i="3" l="1"/>
  <c r="C8" i="8" s="1"/>
  <c r="R10" i="3"/>
  <c r="C7" i="8" s="1"/>
  <c r="R5" i="3"/>
  <c r="C5" i="8" s="1"/>
  <c r="R4" i="3"/>
  <c r="C4" i="8" s="1"/>
  <c r="J21" i="2"/>
  <c r="D19" i="2"/>
  <c r="I21" i="2"/>
  <c r="K21" i="2" l="1"/>
  <c r="G21" i="2"/>
  <c r="F21" i="2"/>
  <c r="B27" i="3"/>
</calcChain>
</file>

<file path=xl/sharedStrings.xml><?xml version="1.0" encoding="utf-8"?>
<sst xmlns="http://schemas.openxmlformats.org/spreadsheetml/2006/main" count="181" uniqueCount="53">
  <si>
    <t>Totale             Voti Validi</t>
  </si>
  <si>
    <t>Sezioni</t>
  </si>
  <si>
    <t>n.</t>
  </si>
  <si>
    <t>Totale Voti Validi</t>
  </si>
  <si>
    <t>Voti non Validi</t>
  </si>
  <si>
    <t>Totale</t>
  </si>
  <si>
    <t>Schede Bianche</t>
  </si>
  <si>
    <t>Voti nulli e schede nulle</t>
  </si>
  <si>
    <t>Totale voti non validi</t>
  </si>
  <si>
    <t>Totale Generale Voti Espressi</t>
  </si>
  <si>
    <t>Votanti</t>
  </si>
  <si>
    <t>Maschi</t>
  </si>
  <si>
    <t>Femmine</t>
  </si>
  <si>
    <t>Check</t>
  </si>
  <si>
    <t>SEZIONI ELETTORALI</t>
  </si>
  <si>
    <t>M</t>
  </si>
  <si>
    <t>F</t>
  </si>
  <si>
    <t>Tot</t>
  </si>
  <si>
    <t>Tot.</t>
  </si>
  <si>
    <t>Ore 12</t>
  </si>
  <si>
    <t>Ore 19</t>
  </si>
  <si>
    <t>Elettori</t>
  </si>
  <si>
    <t>Totali</t>
  </si>
  <si>
    <t>SI</t>
  </si>
  <si>
    <t>NO</t>
  </si>
  <si>
    <t>Voti Contestati e non Assegnati</t>
  </si>
  <si>
    <t>Totale schede</t>
  </si>
  <si>
    <t>Esito</t>
  </si>
  <si>
    <t>% Sezione</t>
  </si>
  <si>
    <t>Votanti 27/03/2022</t>
  </si>
  <si>
    <t>Quorum</t>
  </si>
  <si>
    <t>REFERENDUM COMUNALE DEL 27/03/2022 QUESITO N. 3 “Siete favorevoli all’affidamento a privati della progettazione, costruzione e gestione di circa tremila loculi e/o sepolture in ampliamento del cimitero comunale, mediante il ricorso al partenariato pubblico/privato o al progetto di finanza, ai sensi degli articoli 180 e 183 del D.Lgs n. 50 del 18.4.2016 e ss.mm.ii?”</t>
  </si>
  <si>
    <t>REFERENDUM COMUNALE DEL 27/03/2022 QUESITO N.2 “Siete favorevoli all’affidamento a privati dell’area denominata Ex-Fungo, per la progettazione, costruzione e gestione pluriennale di parcheggi interrati, copertura a livello Via Aurelia e di un centro commerciale, mediante il ricorso al partenariato pubblico/privato o alla finanza di progetto, ai sensi degli articoli 180 e 183 del D.Lgs n. 50 del 18.4.2016 e ss.mm.ii?”</t>
  </si>
  <si>
    <t>REFERENDUM COMUNALE DEL 27/03/2022 QUESITO N. 4 “Siete favorevoli all’affidamento in gestione a privati della concessione pluriennale di parcheggi a raso su aree pubbliche destinate alla tariffazione a pagamento a Santa Marinella e a Santa Severa, ai sensi dell’articolo 164 del D.Lgs n. 50 del 18.4.2016 e ss.mm.ii?”</t>
  </si>
  <si>
    <t>REFERENDUM COMUNALE DEL 27/03/2022 QUESITO N. 5 “Siete favorevoli all’affidamento in gestione a privati delle attività e dei servizi della Farmacia Comunale?”</t>
  </si>
  <si>
    <t>REFERENDUM COMUNALE DEL 27/03/2022 QUESITO N.1 “Siete favorevoli all’affidamento a privati della concessione per la gestione pluriennale dell’immobile di proprietà del Comune di Santa Marinella, denominato stabilimento balneare “Perla del Tirreno” e delle aree demaniali adiacenti mediante il ricorso al partenariato pubblico/privato o alla finanza di progetto, ai sensi degli articoli 180 e 183 del D.Lgs n. 50 del 18.4.2016 e ss.mm.ii?”</t>
  </si>
  <si>
    <t>Ore 22,00</t>
  </si>
  <si>
    <t>Definitivi 27/03/2020 Referendum 1</t>
  </si>
  <si>
    <t>Definitivi 27/03/2020 Referendum 2</t>
  </si>
  <si>
    <t>Definitivi 27/03/2020 Referendum 3</t>
  </si>
  <si>
    <t>Definitivi 27/03/2020 Referendum 4</t>
  </si>
  <si>
    <t>Definitivi 27/03/2020 Referendum 5</t>
  </si>
  <si>
    <t>%</t>
  </si>
  <si>
    <t xml:space="preserve"> </t>
  </si>
  <si>
    <t>Si</t>
  </si>
  <si>
    <t>No</t>
  </si>
  <si>
    <t>Media Voti Validi</t>
  </si>
  <si>
    <t>Media Bianche</t>
  </si>
  <si>
    <t>Media Nulle</t>
  </si>
  <si>
    <t>Medie Generali Referendum Consultivo del  27/03/2022</t>
  </si>
  <si>
    <t>Media Voti</t>
  </si>
  <si>
    <t>Media %</t>
  </si>
  <si>
    <t>% su aventi diritto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</si>
</sst>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_ ;[Red]\-0.00\ "/>
    <numFmt numFmtId="165" formatCode="_-* #,##0_-;\-* #,##0_-;_-* &quot;-&quot;??_-;_-@_-"/>
    <numFmt numFmtId="166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1"/>
      <scheme val="minor"/>
    </font>
    <font>
      <b/>
      <sz val="12"/>
      <name val="Calibri"/>
      <family val="1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u/>
      <sz val="18"/>
      <color theme="1"/>
      <name val="Bookman Old Style"/>
      <family val="1"/>
    </font>
    <font>
      <i/>
      <u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u val="singleAccounting"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ECCA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B8B25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5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Border="1"/>
    <xf numFmtId="10" fontId="4" fillId="0" borderId="0" xfId="0" applyNumberFormat="1" applyFont="1" applyBorder="1" applyAlignment="1"/>
    <xf numFmtId="10" fontId="4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0" fontId="3" fillId="0" borderId="0" xfId="0" applyNumberFormat="1" applyFont="1" applyBorder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18" borderId="2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 wrapText="1"/>
    </xf>
    <xf numFmtId="10" fontId="3" fillId="0" borderId="5" xfId="2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3" fillId="0" borderId="5" xfId="1" applyNumberFormat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/>
    </xf>
    <xf numFmtId="165" fontId="3" fillId="0" borderId="0" xfId="0" applyNumberFormat="1" applyFont="1"/>
    <xf numFmtId="165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165" fontId="4" fillId="9" borderId="7" xfId="1" applyNumberFormat="1" applyFont="1" applyFill="1" applyBorder="1" applyAlignment="1">
      <alignment horizontal="center" vertical="center"/>
    </xf>
    <xf numFmtId="165" fontId="4" fillId="10" borderId="7" xfId="1" applyNumberFormat="1" applyFont="1" applyFill="1" applyBorder="1" applyAlignment="1">
      <alignment horizontal="center" vertical="center"/>
    </xf>
    <xf numFmtId="165" fontId="4" fillId="16" borderId="7" xfId="1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Alignment="1">
      <alignment vertical="center"/>
    </xf>
    <xf numFmtId="166" fontId="0" fillId="0" borderId="0" xfId="2" applyNumberFormat="1" applyFont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2" xfId="2" applyNumberFormat="1" applyFont="1" applyBorder="1" applyAlignment="1">
      <alignment horizontal="center" vertical="center"/>
    </xf>
    <xf numFmtId="166" fontId="0" fillId="0" borderId="0" xfId="2" applyNumberFormat="1" applyFont="1"/>
    <xf numFmtId="166" fontId="1" fillId="0" borderId="0" xfId="2" applyNumberFormat="1" applyFont="1"/>
    <xf numFmtId="10" fontId="0" fillId="0" borderId="0" xfId="2" applyNumberFormat="1" applyFont="1"/>
    <xf numFmtId="10" fontId="1" fillId="0" borderId="0" xfId="2" applyNumberFormat="1" applyFont="1"/>
    <xf numFmtId="166" fontId="0" fillId="0" borderId="2" xfId="2" applyNumberFormat="1" applyFont="1" applyBorder="1" applyAlignment="1">
      <alignment horizontal="center" vertical="center"/>
    </xf>
    <xf numFmtId="10" fontId="1" fillId="0" borderId="2" xfId="2" applyNumberFormat="1" applyFont="1" applyBorder="1" applyAlignment="1">
      <alignment horizontal="center" vertical="center"/>
    </xf>
    <xf numFmtId="166" fontId="1" fillId="0" borderId="2" xfId="2" applyNumberFormat="1" applyFont="1" applyBorder="1" applyAlignment="1">
      <alignment horizontal="center" vertical="center"/>
    </xf>
    <xf numFmtId="10" fontId="0" fillId="2" borderId="2" xfId="2" applyNumberFormat="1" applyFont="1" applyFill="1" applyBorder="1" applyAlignment="1">
      <alignment horizontal="center" vertical="center"/>
    </xf>
    <xf numFmtId="166" fontId="0" fillId="2" borderId="2" xfId="2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3" fontId="12" fillId="2" borderId="2" xfId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20" borderId="2" xfId="0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12" fillId="19" borderId="2" xfId="0" applyFont="1" applyFill="1" applyBorder="1" applyAlignment="1">
      <alignment horizontal="center" vertical="center"/>
    </xf>
    <xf numFmtId="0" fontId="12" fillId="21" borderId="2" xfId="0" applyFont="1" applyFill="1" applyBorder="1" applyAlignment="1">
      <alignment horizontal="center" vertical="center"/>
    </xf>
    <xf numFmtId="43" fontId="10" fillId="2" borderId="2" xfId="1" applyFont="1" applyFill="1" applyBorder="1" applyAlignment="1">
      <alignment horizontal="center" vertical="center"/>
    </xf>
    <xf numFmtId="43" fontId="10" fillId="5" borderId="2" xfId="1" applyFont="1" applyFill="1" applyBorder="1" applyAlignment="1">
      <alignment horizontal="center" vertical="center"/>
    </xf>
    <xf numFmtId="43" fontId="10" fillId="20" borderId="2" xfId="1" applyFont="1" applyFill="1" applyBorder="1" applyAlignment="1">
      <alignment horizontal="center" vertical="center"/>
    </xf>
    <xf numFmtId="43" fontId="10" fillId="22" borderId="2" xfId="1" applyFont="1" applyFill="1" applyBorder="1" applyAlignment="1">
      <alignment horizontal="center" vertical="center"/>
    </xf>
    <xf numFmtId="43" fontId="10" fillId="19" borderId="2" xfId="1" applyFont="1" applyFill="1" applyBorder="1" applyAlignment="1">
      <alignment horizontal="center" vertical="center"/>
    </xf>
    <xf numFmtId="43" fontId="10" fillId="21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6" fontId="10" fillId="2" borderId="2" xfId="2" applyNumberFormat="1" applyFont="1" applyFill="1" applyBorder="1" applyAlignment="1">
      <alignment horizontal="center" vertical="center"/>
    </xf>
    <xf numFmtId="166" fontId="10" fillId="5" borderId="2" xfId="2" applyNumberFormat="1" applyFont="1" applyFill="1" applyBorder="1" applyAlignment="1">
      <alignment horizontal="center" vertical="center"/>
    </xf>
    <xf numFmtId="166" fontId="10" fillId="20" borderId="2" xfId="2" applyNumberFormat="1" applyFont="1" applyFill="1" applyBorder="1" applyAlignment="1">
      <alignment horizontal="center" vertical="center"/>
    </xf>
    <xf numFmtId="166" fontId="10" fillId="22" borderId="2" xfId="2" applyNumberFormat="1" applyFont="1" applyFill="1" applyBorder="1" applyAlignment="1">
      <alignment horizontal="center" vertical="center"/>
    </xf>
    <xf numFmtId="166" fontId="10" fillId="19" borderId="2" xfId="2" applyNumberFormat="1" applyFont="1" applyFill="1" applyBorder="1" applyAlignment="1">
      <alignment horizontal="center" vertical="center"/>
    </xf>
    <xf numFmtId="166" fontId="10" fillId="21" borderId="2" xfId="2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19" borderId="12" xfId="0" applyFont="1" applyFill="1" applyBorder="1" applyAlignment="1">
      <alignment horizontal="center"/>
    </xf>
    <xf numFmtId="0" fontId="9" fillId="19" borderId="11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" xfId="2" builtinId="5"/>
  </cellStyles>
  <dxfs count="7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B8B25"/>
      <color rgb="FFFC8578"/>
      <color rgb="FFEEC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AF95"/>
  <sheetViews>
    <sheetView zoomScale="90" zoomScaleNormal="90" workbookViewId="0">
      <pane xSplit="1" topLeftCell="B1" activePane="topRight" state="frozen"/>
      <selection pane="topRight" activeCell="C9" sqref="C9"/>
    </sheetView>
  </sheetViews>
  <sheetFormatPr defaultColWidth="9.140625" defaultRowHeight="15.75" x14ac:dyDescent="0.25"/>
  <cols>
    <col min="1" max="1" width="15.85546875" style="5" customWidth="1"/>
    <col min="2" max="3" width="9.7109375" style="5" customWidth="1"/>
    <col min="4" max="4" width="13" style="5" bestFit="1" customWidth="1"/>
    <col min="5" max="5" width="3.7109375" style="9" customWidth="1"/>
    <col min="6" max="6" width="11.140625" style="5" customWidth="1"/>
    <col min="7" max="7" width="10.7109375" style="5" customWidth="1"/>
    <col min="8" max="8" width="3.7109375" style="9" customWidth="1"/>
    <col min="9" max="11" width="11.5703125" style="5" bestFit="1" customWidth="1"/>
    <col min="12" max="12" width="12.140625" style="9" customWidth="1"/>
    <col min="13" max="13" width="9.140625" style="5"/>
    <col min="14" max="16" width="11.5703125" style="5" bestFit="1" customWidth="1"/>
    <col min="17" max="17" width="10.7109375" style="5" customWidth="1"/>
    <col min="18" max="18" width="9.140625" style="5"/>
    <col min="19" max="19" width="11" style="5" customWidth="1"/>
    <col min="20" max="21" width="10.28515625" style="5" customWidth="1"/>
    <col min="22" max="22" width="10.42578125" style="5" customWidth="1"/>
    <col min="23" max="23" width="9.140625" style="5"/>
    <col min="24" max="25" width="10.85546875" style="5" customWidth="1"/>
    <col min="26" max="27" width="11.28515625" style="5" customWidth="1"/>
    <col min="28" max="28" width="9.140625" style="5"/>
    <col min="29" max="31" width="11.5703125" style="5" bestFit="1" customWidth="1"/>
    <col min="32" max="16384" width="9.140625" style="5"/>
  </cols>
  <sheetData>
    <row r="1" spans="1:32" ht="66.599999999999994" customHeight="1" thickTop="1" thickBot="1" x14ac:dyDescent="0.3">
      <c r="A1" s="99" t="s">
        <v>14</v>
      </c>
      <c r="B1" s="103" t="s">
        <v>21</v>
      </c>
      <c r="C1" s="103"/>
      <c r="D1" s="103"/>
      <c r="E1" s="4"/>
      <c r="F1" s="108" t="s">
        <v>29</v>
      </c>
      <c r="G1" s="109"/>
      <c r="H1" s="17"/>
      <c r="I1" s="101" t="s">
        <v>37</v>
      </c>
      <c r="J1" s="101"/>
      <c r="K1" s="101"/>
      <c r="L1" s="101"/>
      <c r="N1" s="101" t="s">
        <v>38</v>
      </c>
      <c r="O1" s="101"/>
      <c r="P1" s="101"/>
      <c r="Q1" s="101"/>
      <c r="S1" s="101" t="s">
        <v>39</v>
      </c>
      <c r="T1" s="101"/>
      <c r="U1" s="101"/>
      <c r="V1" s="101"/>
      <c r="X1" s="101" t="s">
        <v>40</v>
      </c>
      <c r="Y1" s="101"/>
      <c r="Z1" s="101"/>
      <c r="AA1" s="101"/>
      <c r="AC1" s="101" t="s">
        <v>41</v>
      </c>
      <c r="AD1" s="101"/>
      <c r="AE1" s="101"/>
      <c r="AF1" s="101"/>
    </row>
    <row r="2" spans="1:32" s="7" customFormat="1" ht="29.25" customHeight="1" thickTop="1" thickBot="1" x14ac:dyDescent="0.3">
      <c r="A2" s="100"/>
      <c r="B2" s="24" t="s">
        <v>11</v>
      </c>
      <c r="C2" s="51" t="s">
        <v>12</v>
      </c>
      <c r="D2" s="26" t="s">
        <v>22</v>
      </c>
      <c r="E2" s="6"/>
      <c r="F2" s="20" t="s">
        <v>19</v>
      </c>
      <c r="G2" s="21" t="s">
        <v>20</v>
      </c>
      <c r="H2" s="18"/>
      <c r="I2" s="102" t="s">
        <v>36</v>
      </c>
      <c r="J2" s="102"/>
      <c r="K2" s="102"/>
      <c r="L2" s="102"/>
      <c r="N2" s="102" t="s">
        <v>36</v>
      </c>
      <c r="O2" s="102"/>
      <c r="P2" s="102"/>
      <c r="Q2" s="102"/>
      <c r="S2" s="102" t="s">
        <v>36</v>
      </c>
      <c r="T2" s="102"/>
      <c r="U2" s="102"/>
      <c r="V2" s="102"/>
      <c r="X2" s="102" t="s">
        <v>36</v>
      </c>
      <c r="Y2" s="102"/>
      <c r="Z2" s="102"/>
      <c r="AA2" s="102"/>
      <c r="AC2" s="102" t="s">
        <v>36</v>
      </c>
      <c r="AD2" s="102"/>
      <c r="AE2" s="102"/>
      <c r="AF2" s="102"/>
    </row>
    <row r="3" spans="1:32" s="7" customFormat="1" ht="17.25" customHeight="1" thickTop="1" thickBot="1" x14ac:dyDescent="0.3">
      <c r="A3" s="100"/>
      <c r="B3" s="22"/>
      <c r="C3" s="22"/>
      <c r="D3" s="22"/>
      <c r="E3" s="6"/>
      <c r="F3" s="22"/>
      <c r="G3" s="22"/>
      <c r="H3" s="18"/>
      <c r="I3" s="24" t="s">
        <v>15</v>
      </c>
      <c r="J3" s="25" t="s">
        <v>16</v>
      </c>
      <c r="K3" s="26" t="s">
        <v>17</v>
      </c>
      <c r="L3" s="41" t="s">
        <v>28</v>
      </c>
      <c r="N3" s="24" t="s">
        <v>15</v>
      </c>
      <c r="O3" s="25" t="s">
        <v>16</v>
      </c>
      <c r="P3" s="26" t="s">
        <v>17</v>
      </c>
      <c r="Q3" s="41" t="s">
        <v>28</v>
      </c>
      <c r="S3" s="24" t="s">
        <v>15</v>
      </c>
      <c r="T3" s="25" t="s">
        <v>16</v>
      </c>
      <c r="U3" s="26" t="s">
        <v>17</v>
      </c>
      <c r="V3" s="41" t="s">
        <v>28</v>
      </c>
      <c r="X3" s="24" t="s">
        <v>15</v>
      </c>
      <c r="Y3" s="25" t="s">
        <v>16</v>
      </c>
      <c r="Z3" s="26" t="s">
        <v>17</v>
      </c>
      <c r="AA3" s="41" t="s">
        <v>28</v>
      </c>
      <c r="AC3" s="24" t="s">
        <v>15</v>
      </c>
      <c r="AD3" s="25" t="s">
        <v>16</v>
      </c>
      <c r="AE3" s="26" t="s">
        <v>17</v>
      </c>
      <c r="AF3" s="41" t="s">
        <v>28</v>
      </c>
    </row>
    <row r="4" spans="1:32" ht="22.5" customHeight="1" thickTop="1" thickBot="1" x14ac:dyDescent="0.3">
      <c r="A4" s="52">
        <v>1</v>
      </c>
      <c r="B4" s="45">
        <v>555</v>
      </c>
      <c r="C4" s="45">
        <v>579</v>
      </c>
      <c r="D4" s="45">
        <f>B4+C4</f>
        <v>1134</v>
      </c>
      <c r="E4" s="4"/>
      <c r="F4" s="23">
        <v>54</v>
      </c>
      <c r="G4" s="45">
        <v>136</v>
      </c>
      <c r="H4" s="19"/>
      <c r="I4" s="45">
        <v>78</v>
      </c>
      <c r="J4" s="45">
        <v>84</v>
      </c>
      <c r="K4" s="45">
        <f>I4+J4</f>
        <v>162</v>
      </c>
      <c r="L4" s="42">
        <f t="shared" ref="L4:L18" si="0">K4/D4</f>
        <v>0.14285714285714285</v>
      </c>
      <c r="N4" s="45">
        <v>78</v>
      </c>
      <c r="O4" s="45">
        <v>84</v>
      </c>
      <c r="P4" s="45">
        <f>N4+O4</f>
        <v>162</v>
      </c>
      <c r="Q4" s="42">
        <f>P4/D4</f>
        <v>0.14285714285714285</v>
      </c>
      <c r="S4" s="45">
        <v>78</v>
      </c>
      <c r="T4" s="45">
        <v>84</v>
      </c>
      <c r="U4" s="45">
        <f>S4+T4</f>
        <v>162</v>
      </c>
      <c r="V4" s="42">
        <f>U4/D4</f>
        <v>0.14285714285714285</v>
      </c>
      <c r="X4" s="45">
        <v>78</v>
      </c>
      <c r="Y4" s="45">
        <v>84</v>
      </c>
      <c r="Z4" s="45">
        <f>X4+Y4</f>
        <v>162</v>
      </c>
      <c r="AA4" s="42">
        <f>Z4/D4</f>
        <v>0.14285714285714285</v>
      </c>
      <c r="AC4" s="45">
        <v>78</v>
      </c>
      <c r="AD4" s="45">
        <v>84</v>
      </c>
      <c r="AE4" s="45">
        <f>AC4+AD4</f>
        <v>162</v>
      </c>
      <c r="AF4" s="42">
        <f>AE4/D4</f>
        <v>0.14285714285714285</v>
      </c>
    </row>
    <row r="5" spans="1:32" ht="22.5" customHeight="1" thickTop="1" thickBot="1" x14ac:dyDescent="0.3">
      <c r="A5" s="52">
        <v>2</v>
      </c>
      <c r="B5" s="45">
        <v>557</v>
      </c>
      <c r="C5" s="45">
        <v>543</v>
      </c>
      <c r="D5" s="45">
        <f t="shared" ref="D5:D18" si="1">B5+C5</f>
        <v>1100</v>
      </c>
      <c r="E5" s="4"/>
      <c r="F5" s="23">
        <v>44</v>
      </c>
      <c r="G5" s="45">
        <v>129</v>
      </c>
      <c r="H5" s="8"/>
      <c r="I5" s="45">
        <v>86</v>
      </c>
      <c r="J5" s="45">
        <v>88</v>
      </c>
      <c r="K5" s="45">
        <f t="shared" ref="K5:K17" si="2">I5+J5</f>
        <v>174</v>
      </c>
      <c r="L5" s="42">
        <f t="shared" si="0"/>
        <v>0.15818181818181817</v>
      </c>
      <c r="N5" s="45">
        <v>86</v>
      </c>
      <c r="O5" s="45">
        <v>88</v>
      </c>
      <c r="P5" s="45">
        <f t="shared" ref="P5:P18" si="3">N5+O5</f>
        <v>174</v>
      </c>
      <c r="Q5" s="42">
        <f t="shared" ref="Q5:Q18" si="4">P5/D5</f>
        <v>0.15818181818181817</v>
      </c>
      <c r="S5" s="45">
        <v>86</v>
      </c>
      <c r="T5" s="45">
        <v>88</v>
      </c>
      <c r="U5" s="45">
        <f t="shared" ref="U5:U18" si="5">S5+T5</f>
        <v>174</v>
      </c>
      <c r="V5" s="42">
        <f t="shared" ref="V5:V18" si="6">U5/D5</f>
        <v>0.15818181818181817</v>
      </c>
      <c r="X5" s="45">
        <v>86</v>
      </c>
      <c r="Y5" s="45">
        <v>88</v>
      </c>
      <c r="Z5" s="45">
        <f t="shared" ref="Z5:Z18" si="7">X5+Y5</f>
        <v>174</v>
      </c>
      <c r="AA5" s="42">
        <f t="shared" ref="AA5:AA18" si="8">Z5/D5</f>
        <v>0.15818181818181817</v>
      </c>
      <c r="AC5" s="45">
        <v>86</v>
      </c>
      <c r="AD5" s="45">
        <v>88</v>
      </c>
      <c r="AE5" s="45">
        <f t="shared" ref="AE5:AE18" si="9">AC5+AD5</f>
        <v>174</v>
      </c>
      <c r="AF5" s="42">
        <f t="shared" ref="AF5:AF18" si="10">AE5/D5</f>
        <v>0.15818181818181817</v>
      </c>
    </row>
    <row r="6" spans="1:32" ht="22.5" customHeight="1" thickTop="1" thickBot="1" x14ac:dyDescent="0.3">
      <c r="A6" s="52">
        <v>3</v>
      </c>
      <c r="B6" s="45">
        <v>457</v>
      </c>
      <c r="C6" s="45">
        <v>479</v>
      </c>
      <c r="D6" s="45">
        <f t="shared" si="1"/>
        <v>936</v>
      </c>
      <c r="E6" s="4"/>
      <c r="F6" s="23">
        <v>41</v>
      </c>
      <c r="G6" s="45">
        <v>144</v>
      </c>
      <c r="H6" s="8"/>
      <c r="I6" s="45">
        <v>87</v>
      </c>
      <c r="J6" s="45">
        <v>90</v>
      </c>
      <c r="K6" s="45">
        <f t="shared" si="2"/>
        <v>177</v>
      </c>
      <c r="L6" s="42">
        <f t="shared" si="0"/>
        <v>0.1891025641025641</v>
      </c>
      <c r="N6" s="45">
        <v>87</v>
      </c>
      <c r="O6" s="45">
        <v>90</v>
      </c>
      <c r="P6" s="45">
        <f t="shared" si="3"/>
        <v>177</v>
      </c>
      <c r="Q6" s="42">
        <f t="shared" si="4"/>
        <v>0.1891025641025641</v>
      </c>
      <c r="S6" s="45">
        <v>87</v>
      </c>
      <c r="T6" s="45">
        <v>90</v>
      </c>
      <c r="U6" s="45">
        <f t="shared" si="5"/>
        <v>177</v>
      </c>
      <c r="V6" s="42">
        <f t="shared" si="6"/>
        <v>0.1891025641025641</v>
      </c>
      <c r="X6" s="45">
        <v>87</v>
      </c>
      <c r="Y6" s="45">
        <v>90</v>
      </c>
      <c r="Z6" s="45">
        <f t="shared" si="7"/>
        <v>177</v>
      </c>
      <c r="AA6" s="42">
        <f t="shared" si="8"/>
        <v>0.1891025641025641</v>
      </c>
      <c r="AC6" s="45">
        <v>87</v>
      </c>
      <c r="AD6" s="45">
        <v>90</v>
      </c>
      <c r="AE6" s="45">
        <f t="shared" si="9"/>
        <v>177</v>
      </c>
      <c r="AF6" s="42">
        <f t="shared" si="10"/>
        <v>0.1891025641025641</v>
      </c>
    </row>
    <row r="7" spans="1:32" ht="22.5" customHeight="1" thickTop="1" thickBot="1" x14ac:dyDescent="0.3">
      <c r="A7" s="52">
        <v>4</v>
      </c>
      <c r="B7" s="45">
        <v>407</v>
      </c>
      <c r="C7" s="45">
        <v>440</v>
      </c>
      <c r="D7" s="45">
        <f t="shared" si="1"/>
        <v>847</v>
      </c>
      <c r="E7" s="4"/>
      <c r="F7" s="23">
        <v>36</v>
      </c>
      <c r="G7" s="45">
        <v>116</v>
      </c>
      <c r="H7" s="8"/>
      <c r="I7" s="45">
        <v>81</v>
      </c>
      <c r="J7" s="45">
        <v>75</v>
      </c>
      <c r="K7" s="45">
        <f t="shared" si="2"/>
        <v>156</v>
      </c>
      <c r="L7" s="42">
        <f t="shared" si="0"/>
        <v>0.18417945690672963</v>
      </c>
      <c r="N7" s="45">
        <v>81</v>
      </c>
      <c r="O7" s="45">
        <v>75</v>
      </c>
      <c r="P7" s="45">
        <f t="shared" si="3"/>
        <v>156</v>
      </c>
      <c r="Q7" s="42">
        <f t="shared" si="4"/>
        <v>0.18417945690672963</v>
      </c>
      <c r="S7" s="45">
        <v>81</v>
      </c>
      <c r="T7" s="45">
        <v>75</v>
      </c>
      <c r="U7" s="45">
        <f t="shared" si="5"/>
        <v>156</v>
      </c>
      <c r="V7" s="42">
        <f t="shared" si="6"/>
        <v>0.18417945690672963</v>
      </c>
      <c r="X7" s="45">
        <v>81</v>
      </c>
      <c r="Y7" s="45">
        <v>75</v>
      </c>
      <c r="Z7" s="45">
        <f t="shared" si="7"/>
        <v>156</v>
      </c>
      <c r="AA7" s="42">
        <f t="shared" si="8"/>
        <v>0.18417945690672963</v>
      </c>
      <c r="AC7" s="45">
        <v>81</v>
      </c>
      <c r="AD7" s="45">
        <v>75</v>
      </c>
      <c r="AE7" s="45">
        <f t="shared" si="9"/>
        <v>156</v>
      </c>
      <c r="AF7" s="42">
        <f t="shared" si="10"/>
        <v>0.18417945690672963</v>
      </c>
    </row>
    <row r="8" spans="1:32" ht="22.5" customHeight="1" thickTop="1" thickBot="1" x14ac:dyDescent="0.3">
      <c r="A8" s="52">
        <v>5</v>
      </c>
      <c r="B8" s="45">
        <v>481</v>
      </c>
      <c r="C8" s="45">
        <v>495</v>
      </c>
      <c r="D8" s="45">
        <f t="shared" si="1"/>
        <v>976</v>
      </c>
      <c r="E8" s="4"/>
      <c r="F8" s="23">
        <v>45</v>
      </c>
      <c r="G8" s="45">
        <v>135</v>
      </c>
      <c r="H8" s="8"/>
      <c r="I8" s="45">
        <v>88</v>
      </c>
      <c r="J8" s="45">
        <v>68</v>
      </c>
      <c r="K8" s="45">
        <f t="shared" si="2"/>
        <v>156</v>
      </c>
      <c r="L8" s="42">
        <f t="shared" si="0"/>
        <v>0.1598360655737705</v>
      </c>
      <c r="N8" s="45">
        <v>88</v>
      </c>
      <c r="O8" s="45">
        <v>68</v>
      </c>
      <c r="P8" s="45">
        <f t="shared" si="3"/>
        <v>156</v>
      </c>
      <c r="Q8" s="42">
        <f t="shared" si="4"/>
        <v>0.1598360655737705</v>
      </c>
      <c r="S8" s="45">
        <v>88</v>
      </c>
      <c r="T8" s="45">
        <v>68</v>
      </c>
      <c r="U8" s="45">
        <f t="shared" si="5"/>
        <v>156</v>
      </c>
      <c r="V8" s="42">
        <f t="shared" si="6"/>
        <v>0.1598360655737705</v>
      </c>
      <c r="X8" s="45">
        <v>88</v>
      </c>
      <c r="Y8" s="45">
        <v>68</v>
      </c>
      <c r="Z8" s="45">
        <f t="shared" si="7"/>
        <v>156</v>
      </c>
      <c r="AA8" s="42">
        <f t="shared" si="8"/>
        <v>0.1598360655737705</v>
      </c>
      <c r="AC8" s="45">
        <v>88</v>
      </c>
      <c r="AD8" s="45">
        <v>68</v>
      </c>
      <c r="AE8" s="45">
        <f t="shared" si="9"/>
        <v>156</v>
      </c>
      <c r="AF8" s="42">
        <f t="shared" si="10"/>
        <v>0.1598360655737705</v>
      </c>
    </row>
    <row r="9" spans="1:32" ht="22.5" customHeight="1" thickTop="1" thickBot="1" x14ac:dyDescent="0.3">
      <c r="A9" s="53">
        <v>6</v>
      </c>
      <c r="B9" s="45">
        <v>398</v>
      </c>
      <c r="C9" s="45">
        <v>430</v>
      </c>
      <c r="D9" s="45">
        <f t="shared" si="1"/>
        <v>828</v>
      </c>
      <c r="E9" s="4"/>
      <c r="F9" s="23">
        <v>30</v>
      </c>
      <c r="G9" s="45">
        <v>117</v>
      </c>
      <c r="H9" s="8"/>
      <c r="I9" s="45">
        <v>70</v>
      </c>
      <c r="J9" s="45">
        <v>71</v>
      </c>
      <c r="K9" s="45">
        <f t="shared" si="2"/>
        <v>141</v>
      </c>
      <c r="L9" s="42">
        <f t="shared" si="0"/>
        <v>0.17028985507246377</v>
      </c>
      <c r="N9" s="45">
        <v>70</v>
      </c>
      <c r="O9" s="45">
        <v>71</v>
      </c>
      <c r="P9" s="45">
        <f t="shared" si="3"/>
        <v>141</v>
      </c>
      <c r="Q9" s="42">
        <f t="shared" si="4"/>
        <v>0.17028985507246377</v>
      </c>
      <c r="S9" s="45">
        <v>70</v>
      </c>
      <c r="T9" s="45">
        <v>71</v>
      </c>
      <c r="U9" s="45">
        <f t="shared" si="5"/>
        <v>141</v>
      </c>
      <c r="V9" s="42">
        <f t="shared" si="6"/>
        <v>0.17028985507246377</v>
      </c>
      <c r="X9" s="45">
        <v>70</v>
      </c>
      <c r="Y9" s="45">
        <v>71</v>
      </c>
      <c r="Z9" s="45">
        <f t="shared" si="7"/>
        <v>141</v>
      </c>
      <c r="AA9" s="42">
        <f t="shared" si="8"/>
        <v>0.17028985507246377</v>
      </c>
      <c r="AC9" s="45">
        <v>70</v>
      </c>
      <c r="AD9" s="45">
        <v>71</v>
      </c>
      <c r="AE9" s="45">
        <f t="shared" si="9"/>
        <v>141</v>
      </c>
      <c r="AF9" s="42">
        <f t="shared" si="10"/>
        <v>0.17028985507246377</v>
      </c>
    </row>
    <row r="10" spans="1:32" ht="22.5" customHeight="1" thickTop="1" thickBot="1" x14ac:dyDescent="0.3">
      <c r="A10" s="53">
        <v>7</v>
      </c>
      <c r="B10" s="45">
        <v>472</v>
      </c>
      <c r="C10" s="45">
        <v>556</v>
      </c>
      <c r="D10" s="45">
        <f t="shared" si="1"/>
        <v>1028</v>
      </c>
      <c r="E10" s="4"/>
      <c r="F10" s="23">
        <v>36</v>
      </c>
      <c r="G10" s="45">
        <v>164</v>
      </c>
      <c r="H10" s="8"/>
      <c r="I10" s="45">
        <v>81</v>
      </c>
      <c r="J10" s="45">
        <v>107</v>
      </c>
      <c r="K10" s="45">
        <f t="shared" si="2"/>
        <v>188</v>
      </c>
      <c r="L10" s="42">
        <f t="shared" si="0"/>
        <v>0.1828793774319066</v>
      </c>
      <c r="N10" s="45">
        <v>81</v>
      </c>
      <c r="O10" s="45">
        <v>107</v>
      </c>
      <c r="P10" s="45">
        <f t="shared" si="3"/>
        <v>188</v>
      </c>
      <c r="Q10" s="42">
        <f t="shared" si="4"/>
        <v>0.1828793774319066</v>
      </c>
      <c r="S10" s="45">
        <v>81</v>
      </c>
      <c r="T10" s="45">
        <v>107</v>
      </c>
      <c r="U10" s="45">
        <f t="shared" si="5"/>
        <v>188</v>
      </c>
      <c r="V10" s="42">
        <f t="shared" si="6"/>
        <v>0.1828793774319066</v>
      </c>
      <c r="X10" s="45">
        <v>81</v>
      </c>
      <c r="Y10" s="45">
        <v>107</v>
      </c>
      <c r="Z10" s="45">
        <f t="shared" si="7"/>
        <v>188</v>
      </c>
      <c r="AA10" s="42">
        <f t="shared" si="8"/>
        <v>0.1828793774319066</v>
      </c>
      <c r="AC10" s="45">
        <v>81</v>
      </c>
      <c r="AD10" s="45">
        <v>107</v>
      </c>
      <c r="AE10" s="45">
        <f t="shared" si="9"/>
        <v>188</v>
      </c>
      <c r="AF10" s="42">
        <f t="shared" si="10"/>
        <v>0.1828793774319066</v>
      </c>
    </row>
    <row r="11" spans="1:32" ht="22.5" customHeight="1" thickTop="1" thickBot="1" x14ac:dyDescent="0.3">
      <c r="A11" s="53">
        <v>8</v>
      </c>
      <c r="B11" s="45">
        <v>579</v>
      </c>
      <c r="C11" s="45">
        <v>589</v>
      </c>
      <c r="D11" s="45">
        <f t="shared" si="1"/>
        <v>1168</v>
      </c>
      <c r="E11" s="4"/>
      <c r="F11" s="23">
        <v>56</v>
      </c>
      <c r="G11" s="45">
        <v>214</v>
      </c>
      <c r="H11" s="8"/>
      <c r="I11" s="45">
        <v>129</v>
      </c>
      <c r="J11" s="45">
        <v>124</v>
      </c>
      <c r="K11" s="45">
        <f t="shared" si="2"/>
        <v>253</v>
      </c>
      <c r="L11" s="42">
        <f t="shared" si="0"/>
        <v>0.2166095890410959</v>
      </c>
      <c r="N11" s="45">
        <v>129</v>
      </c>
      <c r="O11" s="45">
        <v>124</v>
      </c>
      <c r="P11" s="45">
        <f t="shared" si="3"/>
        <v>253</v>
      </c>
      <c r="Q11" s="42">
        <f t="shared" si="4"/>
        <v>0.2166095890410959</v>
      </c>
      <c r="S11" s="45">
        <v>129</v>
      </c>
      <c r="T11" s="45">
        <v>124</v>
      </c>
      <c r="U11" s="45">
        <f t="shared" si="5"/>
        <v>253</v>
      </c>
      <c r="V11" s="42">
        <f t="shared" si="6"/>
        <v>0.2166095890410959</v>
      </c>
      <c r="X11" s="45">
        <v>129</v>
      </c>
      <c r="Y11" s="45">
        <v>125</v>
      </c>
      <c r="Z11" s="45">
        <f t="shared" si="7"/>
        <v>254</v>
      </c>
      <c r="AA11" s="42">
        <f t="shared" si="8"/>
        <v>0.21746575342465754</v>
      </c>
      <c r="AC11" s="45">
        <v>129</v>
      </c>
      <c r="AD11" s="45">
        <v>125</v>
      </c>
      <c r="AE11" s="45">
        <f t="shared" si="9"/>
        <v>254</v>
      </c>
      <c r="AF11" s="42">
        <f t="shared" si="10"/>
        <v>0.21746575342465754</v>
      </c>
    </row>
    <row r="12" spans="1:32" ht="22.5" customHeight="1" thickTop="1" thickBot="1" x14ac:dyDescent="0.3">
      <c r="A12" s="53">
        <v>9</v>
      </c>
      <c r="B12" s="45">
        <v>462</v>
      </c>
      <c r="C12" s="45">
        <v>460</v>
      </c>
      <c r="D12" s="45">
        <f t="shared" si="1"/>
        <v>922</v>
      </c>
      <c r="E12" s="4"/>
      <c r="F12" s="23">
        <v>43</v>
      </c>
      <c r="G12" s="45">
        <v>145</v>
      </c>
      <c r="H12" s="8"/>
      <c r="I12" s="45">
        <v>89</v>
      </c>
      <c r="J12" s="45">
        <v>80</v>
      </c>
      <c r="K12" s="45">
        <f t="shared" si="2"/>
        <v>169</v>
      </c>
      <c r="L12" s="42">
        <f t="shared" si="0"/>
        <v>0.18329718004338394</v>
      </c>
      <c r="N12" s="45">
        <v>89</v>
      </c>
      <c r="O12" s="45">
        <v>80</v>
      </c>
      <c r="P12" s="45">
        <f t="shared" si="3"/>
        <v>169</v>
      </c>
      <c r="Q12" s="42">
        <f t="shared" si="4"/>
        <v>0.18329718004338394</v>
      </c>
      <c r="S12" s="45">
        <v>89</v>
      </c>
      <c r="T12" s="45">
        <v>80</v>
      </c>
      <c r="U12" s="45">
        <f t="shared" si="5"/>
        <v>169</v>
      </c>
      <c r="V12" s="42">
        <f t="shared" si="6"/>
        <v>0.18329718004338394</v>
      </c>
      <c r="X12" s="45">
        <v>89</v>
      </c>
      <c r="Y12" s="45">
        <v>80</v>
      </c>
      <c r="Z12" s="45">
        <f t="shared" si="7"/>
        <v>169</v>
      </c>
      <c r="AA12" s="42">
        <f t="shared" si="8"/>
        <v>0.18329718004338394</v>
      </c>
      <c r="AC12" s="45">
        <v>89</v>
      </c>
      <c r="AD12" s="45">
        <v>80</v>
      </c>
      <c r="AE12" s="45">
        <f t="shared" si="9"/>
        <v>169</v>
      </c>
      <c r="AF12" s="42">
        <f t="shared" si="10"/>
        <v>0.18329718004338394</v>
      </c>
    </row>
    <row r="13" spans="1:32" ht="22.5" customHeight="1" thickTop="1" thickBot="1" x14ac:dyDescent="0.3">
      <c r="A13" s="54">
        <v>10</v>
      </c>
      <c r="B13" s="45">
        <v>561</v>
      </c>
      <c r="C13" s="45">
        <v>557</v>
      </c>
      <c r="D13" s="45">
        <f t="shared" si="1"/>
        <v>1118</v>
      </c>
      <c r="E13" s="4"/>
      <c r="F13" s="23">
        <v>61</v>
      </c>
      <c r="G13" s="45">
        <v>198</v>
      </c>
      <c r="H13" s="8"/>
      <c r="I13" s="45">
        <v>120</v>
      </c>
      <c r="J13" s="45">
        <v>115</v>
      </c>
      <c r="K13" s="45">
        <f t="shared" si="2"/>
        <v>235</v>
      </c>
      <c r="L13" s="42">
        <f t="shared" si="0"/>
        <v>0.21019677996422181</v>
      </c>
      <c r="N13" s="45">
        <v>120</v>
      </c>
      <c r="O13" s="45">
        <v>115</v>
      </c>
      <c r="P13" s="45">
        <f t="shared" si="3"/>
        <v>235</v>
      </c>
      <c r="Q13" s="42">
        <f t="shared" si="4"/>
        <v>0.21019677996422181</v>
      </c>
      <c r="S13" s="45">
        <v>120</v>
      </c>
      <c r="T13" s="45">
        <v>115</v>
      </c>
      <c r="U13" s="45">
        <f t="shared" si="5"/>
        <v>235</v>
      </c>
      <c r="V13" s="42">
        <f t="shared" si="6"/>
        <v>0.21019677996422181</v>
      </c>
      <c r="X13" s="45">
        <v>120</v>
      </c>
      <c r="Y13" s="45">
        <v>115</v>
      </c>
      <c r="Z13" s="45">
        <f t="shared" si="7"/>
        <v>235</v>
      </c>
      <c r="AA13" s="42">
        <f t="shared" si="8"/>
        <v>0.21019677996422181</v>
      </c>
      <c r="AC13" s="45">
        <v>120</v>
      </c>
      <c r="AD13" s="45">
        <v>115</v>
      </c>
      <c r="AE13" s="45">
        <f t="shared" si="9"/>
        <v>235</v>
      </c>
      <c r="AF13" s="42">
        <f t="shared" si="10"/>
        <v>0.21019677996422181</v>
      </c>
    </row>
    <row r="14" spans="1:32" ht="22.5" customHeight="1" thickTop="1" thickBot="1" x14ac:dyDescent="0.3">
      <c r="A14" s="54">
        <v>11</v>
      </c>
      <c r="B14" s="45">
        <v>546</v>
      </c>
      <c r="C14" s="45">
        <v>574</v>
      </c>
      <c r="D14" s="45">
        <f t="shared" si="1"/>
        <v>1120</v>
      </c>
      <c r="E14" s="4"/>
      <c r="F14" s="23">
        <v>52</v>
      </c>
      <c r="G14" s="45">
        <v>169</v>
      </c>
      <c r="H14" s="8"/>
      <c r="I14" s="45">
        <v>100</v>
      </c>
      <c r="J14" s="45">
        <v>104</v>
      </c>
      <c r="K14" s="45">
        <f t="shared" si="2"/>
        <v>204</v>
      </c>
      <c r="L14" s="42">
        <f t="shared" si="0"/>
        <v>0.18214285714285713</v>
      </c>
      <c r="N14" s="45">
        <v>100</v>
      </c>
      <c r="O14" s="45">
        <v>104</v>
      </c>
      <c r="P14" s="45">
        <f t="shared" si="3"/>
        <v>204</v>
      </c>
      <c r="Q14" s="42">
        <f t="shared" si="4"/>
        <v>0.18214285714285713</v>
      </c>
      <c r="S14" s="45">
        <v>100</v>
      </c>
      <c r="T14" s="45">
        <v>104</v>
      </c>
      <c r="U14" s="45">
        <f t="shared" si="5"/>
        <v>204</v>
      </c>
      <c r="V14" s="42">
        <f t="shared" si="6"/>
        <v>0.18214285714285713</v>
      </c>
      <c r="X14" s="45">
        <v>100</v>
      </c>
      <c r="Y14" s="45">
        <v>104</v>
      </c>
      <c r="Z14" s="45">
        <f t="shared" si="7"/>
        <v>204</v>
      </c>
      <c r="AA14" s="42">
        <f t="shared" si="8"/>
        <v>0.18214285714285713</v>
      </c>
      <c r="AC14" s="45">
        <v>100</v>
      </c>
      <c r="AD14" s="45">
        <v>104</v>
      </c>
      <c r="AE14" s="45">
        <f t="shared" si="9"/>
        <v>204</v>
      </c>
      <c r="AF14" s="42">
        <f t="shared" si="10"/>
        <v>0.18214285714285713</v>
      </c>
    </row>
    <row r="15" spans="1:32" ht="22.5" customHeight="1" thickTop="1" thickBot="1" x14ac:dyDescent="0.3">
      <c r="A15" s="54">
        <v>12</v>
      </c>
      <c r="B15" s="45">
        <v>559</v>
      </c>
      <c r="C15" s="45">
        <v>539</v>
      </c>
      <c r="D15" s="45">
        <f t="shared" si="1"/>
        <v>1098</v>
      </c>
      <c r="E15" s="4"/>
      <c r="F15" s="23">
        <v>42</v>
      </c>
      <c r="G15" s="45">
        <v>121</v>
      </c>
      <c r="H15" s="8"/>
      <c r="I15" s="45">
        <v>78</v>
      </c>
      <c r="J15" s="45">
        <v>65</v>
      </c>
      <c r="K15" s="45">
        <f t="shared" si="2"/>
        <v>143</v>
      </c>
      <c r="L15" s="42">
        <f t="shared" si="0"/>
        <v>0.13023679417122039</v>
      </c>
      <c r="N15" s="45">
        <v>78</v>
      </c>
      <c r="O15" s="45">
        <v>65</v>
      </c>
      <c r="P15" s="45">
        <f t="shared" si="3"/>
        <v>143</v>
      </c>
      <c r="Q15" s="42">
        <f t="shared" si="4"/>
        <v>0.13023679417122039</v>
      </c>
      <c r="S15" s="45">
        <v>78</v>
      </c>
      <c r="T15" s="45">
        <v>65</v>
      </c>
      <c r="U15" s="45">
        <f t="shared" si="5"/>
        <v>143</v>
      </c>
      <c r="V15" s="42">
        <f t="shared" si="6"/>
        <v>0.13023679417122039</v>
      </c>
      <c r="X15" s="45">
        <v>78</v>
      </c>
      <c r="Y15" s="45">
        <v>65</v>
      </c>
      <c r="Z15" s="45">
        <f t="shared" si="7"/>
        <v>143</v>
      </c>
      <c r="AA15" s="42">
        <f t="shared" si="8"/>
        <v>0.13023679417122039</v>
      </c>
      <c r="AC15" s="45">
        <v>78</v>
      </c>
      <c r="AD15" s="45">
        <v>65</v>
      </c>
      <c r="AE15" s="45">
        <f t="shared" si="9"/>
        <v>143</v>
      </c>
      <c r="AF15" s="42">
        <f t="shared" si="10"/>
        <v>0.13023679417122039</v>
      </c>
    </row>
    <row r="16" spans="1:32" ht="22.5" customHeight="1" thickTop="1" thickBot="1" x14ac:dyDescent="0.3">
      <c r="A16" s="54">
        <v>13</v>
      </c>
      <c r="B16" s="45">
        <v>496</v>
      </c>
      <c r="C16" s="45">
        <v>552</v>
      </c>
      <c r="D16" s="45">
        <f t="shared" si="1"/>
        <v>1048</v>
      </c>
      <c r="E16" s="4"/>
      <c r="F16" s="23">
        <v>39</v>
      </c>
      <c r="G16" s="45">
        <v>124</v>
      </c>
      <c r="H16" s="8"/>
      <c r="I16" s="45">
        <v>73</v>
      </c>
      <c r="J16" s="45">
        <v>74</v>
      </c>
      <c r="K16" s="45">
        <f t="shared" si="2"/>
        <v>147</v>
      </c>
      <c r="L16" s="42">
        <f t="shared" si="0"/>
        <v>0.14026717557251908</v>
      </c>
      <c r="N16" s="45">
        <v>73</v>
      </c>
      <c r="O16" s="45">
        <v>74</v>
      </c>
      <c r="P16" s="45">
        <f t="shared" si="3"/>
        <v>147</v>
      </c>
      <c r="Q16" s="42">
        <f t="shared" si="4"/>
        <v>0.14026717557251908</v>
      </c>
      <c r="S16" s="45">
        <v>73</v>
      </c>
      <c r="T16" s="45">
        <v>74</v>
      </c>
      <c r="U16" s="45">
        <f t="shared" si="5"/>
        <v>147</v>
      </c>
      <c r="V16" s="42">
        <f t="shared" si="6"/>
        <v>0.14026717557251908</v>
      </c>
      <c r="X16" s="45">
        <v>73</v>
      </c>
      <c r="Y16" s="45">
        <v>74</v>
      </c>
      <c r="Z16" s="45">
        <f t="shared" si="7"/>
        <v>147</v>
      </c>
      <c r="AA16" s="42">
        <f t="shared" si="8"/>
        <v>0.14026717557251908</v>
      </c>
      <c r="AC16" s="45">
        <v>73</v>
      </c>
      <c r="AD16" s="45">
        <v>74</v>
      </c>
      <c r="AE16" s="45">
        <f t="shared" si="9"/>
        <v>147</v>
      </c>
      <c r="AF16" s="42">
        <f t="shared" si="10"/>
        <v>0.14026717557251908</v>
      </c>
    </row>
    <row r="17" spans="1:32" ht="22.5" customHeight="1" thickTop="1" thickBot="1" x14ac:dyDescent="0.3">
      <c r="A17" s="54">
        <v>14</v>
      </c>
      <c r="B17" s="45">
        <v>553</v>
      </c>
      <c r="C17" s="45">
        <v>593</v>
      </c>
      <c r="D17" s="45">
        <f t="shared" si="1"/>
        <v>1146</v>
      </c>
      <c r="E17" s="4"/>
      <c r="F17" s="23">
        <v>50</v>
      </c>
      <c r="G17" s="45">
        <v>130</v>
      </c>
      <c r="H17" s="8"/>
      <c r="I17" s="45">
        <v>68</v>
      </c>
      <c r="J17" s="45">
        <v>82</v>
      </c>
      <c r="K17" s="45">
        <f t="shared" si="2"/>
        <v>150</v>
      </c>
      <c r="L17" s="42">
        <f t="shared" si="0"/>
        <v>0.13089005235602094</v>
      </c>
      <c r="N17" s="45">
        <v>68</v>
      </c>
      <c r="O17" s="45">
        <v>82</v>
      </c>
      <c r="P17" s="45">
        <f t="shared" si="3"/>
        <v>150</v>
      </c>
      <c r="Q17" s="42">
        <f t="shared" si="4"/>
        <v>0.13089005235602094</v>
      </c>
      <c r="S17" s="45">
        <v>68</v>
      </c>
      <c r="T17" s="45">
        <v>82</v>
      </c>
      <c r="U17" s="45">
        <f t="shared" si="5"/>
        <v>150</v>
      </c>
      <c r="V17" s="42">
        <f t="shared" si="6"/>
        <v>0.13089005235602094</v>
      </c>
      <c r="X17" s="45">
        <v>68</v>
      </c>
      <c r="Y17" s="45">
        <v>82</v>
      </c>
      <c r="Z17" s="45">
        <f t="shared" si="7"/>
        <v>150</v>
      </c>
      <c r="AA17" s="42">
        <f t="shared" si="8"/>
        <v>0.13089005235602094</v>
      </c>
      <c r="AC17" s="45">
        <v>68</v>
      </c>
      <c r="AD17" s="45">
        <v>82</v>
      </c>
      <c r="AE17" s="45">
        <f t="shared" si="9"/>
        <v>150</v>
      </c>
      <c r="AF17" s="42">
        <f t="shared" si="10"/>
        <v>0.13089005235602094</v>
      </c>
    </row>
    <row r="18" spans="1:32" ht="22.5" customHeight="1" thickTop="1" thickBot="1" x14ac:dyDescent="0.3">
      <c r="A18" s="55">
        <v>15</v>
      </c>
      <c r="B18" s="45">
        <v>541</v>
      </c>
      <c r="C18" s="45">
        <v>548</v>
      </c>
      <c r="D18" s="45">
        <f t="shared" si="1"/>
        <v>1089</v>
      </c>
      <c r="E18" s="4"/>
      <c r="F18" s="23">
        <v>13</v>
      </c>
      <c r="G18" s="45">
        <v>51</v>
      </c>
      <c r="H18" s="8"/>
      <c r="I18" s="45">
        <v>31</v>
      </c>
      <c r="J18" s="45">
        <v>23</v>
      </c>
      <c r="K18" s="45">
        <v>54</v>
      </c>
      <c r="L18" s="42">
        <f t="shared" si="0"/>
        <v>4.9586776859504134E-2</v>
      </c>
      <c r="N18" s="45">
        <v>31</v>
      </c>
      <c r="O18" s="45">
        <v>23</v>
      </c>
      <c r="P18" s="45">
        <f t="shared" si="3"/>
        <v>54</v>
      </c>
      <c r="Q18" s="42">
        <f t="shared" si="4"/>
        <v>4.9586776859504134E-2</v>
      </c>
      <c r="S18" s="45">
        <v>31</v>
      </c>
      <c r="T18" s="45">
        <v>23</v>
      </c>
      <c r="U18" s="45">
        <f t="shared" si="5"/>
        <v>54</v>
      </c>
      <c r="V18" s="42">
        <f t="shared" si="6"/>
        <v>4.9586776859504134E-2</v>
      </c>
      <c r="X18" s="45">
        <v>31</v>
      </c>
      <c r="Y18" s="45">
        <v>23</v>
      </c>
      <c r="Z18" s="45">
        <f t="shared" si="7"/>
        <v>54</v>
      </c>
      <c r="AA18" s="42">
        <f t="shared" si="8"/>
        <v>4.9586776859504134E-2</v>
      </c>
      <c r="AC18" s="45">
        <v>31</v>
      </c>
      <c r="AD18" s="45">
        <v>23</v>
      </c>
      <c r="AE18" s="45">
        <f t="shared" si="9"/>
        <v>54</v>
      </c>
      <c r="AF18" s="42">
        <f t="shared" si="10"/>
        <v>4.9586776859504134E-2</v>
      </c>
    </row>
    <row r="19" spans="1:32" s="50" customFormat="1" ht="22.5" customHeight="1" thickTop="1" thickBot="1" x14ac:dyDescent="0.3">
      <c r="A19" s="56" t="s">
        <v>18</v>
      </c>
      <c r="B19" s="48">
        <f>SUM(B4:B18)</f>
        <v>7624</v>
      </c>
      <c r="C19" s="48">
        <f>SUM(C4:C18)</f>
        <v>7934</v>
      </c>
      <c r="D19" s="46">
        <f t="shared" ref="D19" si="11">B19+C19</f>
        <v>15558</v>
      </c>
      <c r="E19" s="8"/>
      <c r="F19" s="49">
        <f>SUM(F4:F18)</f>
        <v>642</v>
      </c>
      <c r="G19" s="48">
        <f>SUM(G4:G18)</f>
        <v>2093</v>
      </c>
      <c r="H19" s="8"/>
      <c r="I19" s="59">
        <f t="shared" ref="I19:K19" si="12">SUM(I4:I18)</f>
        <v>1259</v>
      </c>
      <c r="J19" s="60">
        <f t="shared" si="12"/>
        <v>1250</v>
      </c>
      <c r="K19" s="61">
        <f t="shared" si="12"/>
        <v>2509</v>
      </c>
      <c r="L19" s="8"/>
      <c r="N19" s="59">
        <f t="shared" ref="N19:P19" si="13">SUM(N4:N18)</f>
        <v>1259</v>
      </c>
      <c r="O19" s="60">
        <f t="shared" si="13"/>
        <v>1250</v>
      </c>
      <c r="P19" s="61">
        <f t="shared" si="13"/>
        <v>2509</v>
      </c>
      <c r="Q19" s="62"/>
      <c r="R19" s="63"/>
      <c r="S19" s="59">
        <f t="shared" ref="S19:U19" si="14">SUM(S4:S18)</f>
        <v>1259</v>
      </c>
      <c r="T19" s="60">
        <f t="shared" si="14"/>
        <v>1250</v>
      </c>
      <c r="U19" s="61">
        <f t="shared" si="14"/>
        <v>2509</v>
      </c>
      <c r="V19" s="62"/>
      <c r="W19" s="63"/>
      <c r="X19" s="59">
        <f t="shared" ref="X19:Z19" si="15">SUM(X4:X18)</f>
        <v>1259</v>
      </c>
      <c r="Y19" s="60">
        <f t="shared" si="15"/>
        <v>1251</v>
      </c>
      <c r="Z19" s="61">
        <f t="shared" si="15"/>
        <v>2510</v>
      </c>
      <c r="AA19" s="62"/>
      <c r="AB19" s="63"/>
      <c r="AC19" s="59">
        <f t="shared" ref="AC19:AE19" si="16">SUM(AC4:AC18)</f>
        <v>1259</v>
      </c>
      <c r="AD19" s="60">
        <f t="shared" si="16"/>
        <v>1251</v>
      </c>
      <c r="AE19" s="61">
        <f t="shared" si="16"/>
        <v>2510</v>
      </c>
      <c r="AF19" s="8"/>
    </row>
    <row r="20" spans="1:32" ht="11.25" customHeight="1" thickTop="1" thickBot="1" x14ac:dyDescent="0.3"/>
    <row r="21" spans="1:32" ht="18.75" customHeight="1" thickTop="1" thickBot="1" x14ac:dyDescent="0.3">
      <c r="B21" s="16"/>
      <c r="C21" s="16"/>
      <c r="D21" s="16"/>
      <c r="E21" s="10"/>
      <c r="F21" s="57">
        <f>F19/(D19)</f>
        <v>4.1264944080215964E-2</v>
      </c>
      <c r="G21" s="57">
        <f>G19/(D19)</f>
        <v>0.13452885975061063</v>
      </c>
      <c r="H21" s="10"/>
      <c r="I21" s="57">
        <f>I19/B19</f>
        <v>0.16513641133263379</v>
      </c>
      <c r="J21" s="57">
        <f>J19/C19</f>
        <v>0.15754978573229139</v>
      </c>
      <c r="K21" s="58">
        <f>K19/D19</f>
        <v>0.16126751510476925</v>
      </c>
      <c r="N21" s="57">
        <v>0.1651</v>
      </c>
      <c r="O21" s="57">
        <v>0.1575</v>
      </c>
      <c r="P21" s="58">
        <v>0.1613</v>
      </c>
      <c r="S21" s="57">
        <v>0.1651</v>
      </c>
      <c r="T21" s="57">
        <v>0.1575</v>
      </c>
      <c r="U21" s="58">
        <v>0.1613</v>
      </c>
      <c r="X21" s="57">
        <v>0.1651</v>
      </c>
      <c r="Y21" s="57">
        <v>0.1575</v>
      </c>
      <c r="Z21" s="58">
        <v>0.1613</v>
      </c>
      <c r="AC21" s="57">
        <v>0.1651</v>
      </c>
      <c r="AD21" s="57">
        <v>0.1575</v>
      </c>
      <c r="AE21" s="58">
        <v>0.1613</v>
      </c>
    </row>
    <row r="22" spans="1:32" ht="17.25" thickTop="1" thickBot="1" x14ac:dyDescent="0.3">
      <c r="B22" s="11"/>
      <c r="C22" s="11"/>
      <c r="D22" s="11"/>
      <c r="E22" s="4"/>
      <c r="F22" s="11"/>
      <c r="G22" s="11"/>
      <c r="H22" s="4"/>
      <c r="I22" s="11"/>
      <c r="J22" s="12"/>
      <c r="K22" s="13"/>
    </row>
    <row r="23" spans="1:32" ht="17.25" thickTop="1" thickBot="1" x14ac:dyDescent="0.3">
      <c r="D23" s="47"/>
      <c r="I23" s="106" t="s">
        <v>30</v>
      </c>
      <c r="J23" s="107"/>
      <c r="K23" s="104" t="str">
        <f>IF(K19&gt;7779,"Raggiunto","Non Raggiunto")</f>
        <v>Non Raggiunto</v>
      </c>
      <c r="L23" s="105"/>
    </row>
    <row r="24" spans="1:32" ht="16.5" thickTop="1" x14ac:dyDescent="0.25">
      <c r="F24" s="47"/>
    </row>
    <row r="95" spans="1:12" x14ac:dyDescent="0.25">
      <c r="A95" s="14"/>
      <c r="B95" s="14"/>
      <c r="C95" s="14"/>
      <c r="D95" s="14"/>
      <c r="E95" s="15"/>
      <c r="F95" s="14"/>
      <c r="G95" s="14"/>
      <c r="H95" s="15"/>
      <c r="I95" s="14"/>
      <c r="J95" s="14"/>
      <c r="K95" s="14"/>
      <c r="L95" s="14"/>
    </row>
  </sheetData>
  <mergeCells count="15">
    <mergeCell ref="AC1:AF1"/>
    <mergeCell ref="AC2:AF2"/>
    <mergeCell ref="F1:G1"/>
    <mergeCell ref="N1:Q1"/>
    <mergeCell ref="N2:Q2"/>
    <mergeCell ref="S1:V1"/>
    <mergeCell ref="S2:V2"/>
    <mergeCell ref="X1:AA1"/>
    <mergeCell ref="X2:AA2"/>
    <mergeCell ref="A1:A3"/>
    <mergeCell ref="I1:L1"/>
    <mergeCell ref="I2:L2"/>
    <mergeCell ref="B1:D1"/>
    <mergeCell ref="K23:L23"/>
    <mergeCell ref="I23:J23"/>
  </mergeCells>
  <conditionalFormatting sqref="K23">
    <cfRule type="cellIs" dxfId="6" priority="1" operator="equal">
      <formula>"ok"</formula>
    </cfRule>
    <cfRule type="cellIs" dxfId="5" priority="2" operator="equal">
      <formula>$K$23</formula>
    </cfRule>
  </conditionalFormatting>
  <pageMargins left="0.7" right="0.7" top="0.75" bottom="0.75" header="0.3" footer="0.3"/>
  <pageSetup paperSize="8" orientation="landscape" r:id="rId1"/>
  <colBreaks count="1" manualBreakCount="1">
    <brk id="17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R27"/>
  <sheetViews>
    <sheetView zoomScaleNormal="100" workbookViewId="0">
      <selection activeCell="C12" sqref="C12"/>
    </sheetView>
  </sheetViews>
  <sheetFormatPr defaultRowHeight="15" x14ac:dyDescent="0.25"/>
  <cols>
    <col min="1" max="1" width="35.140625" customWidth="1"/>
    <col min="2" max="2" width="11.5703125" style="1" customWidth="1"/>
    <col min="18" max="18" width="8.85546875" style="2"/>
  </cols>
  <sheetData>
    <row r="1" spans="1:18" s="29" customFormat="1" ht="129.6" customHeight="1" x14ac:dyDescent="0.25">
      <c r="A1" s="110" t="s">
        <v>35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44"/>
    </row>
    <row r="2" spans="1:18" s="29" customFormat="1" ht="15.75" customHeight="1" x14ac:dyDescent="0.25">
      <c r="B2" s="112" t="s">
        <v>0</v>
      </c>
      <c r="C2" s="114" t="s">
        <v>1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44"/>
    </row>
    <row r="3" spans="1:18" s="29" customFormat="1" ht="15.75" customHeight="1" x14ac:dyDescent="0.25">
      <c r="A3" s="30" t="s">
        <v>27</v>
      </c>
      <c r="B3" s="113"/>
      <c r="C3" s="30">
        <v>1</v>
      </c>
      <c r="D3" s="30">
        <v>2</v>
      </c>
      <c r="E3" s="30">
        <v>3</v>
      </c>
      <c r="F3" s="30">
        <v>4</v>
      </c>
      <c r="G3" s="30">
        <v>5</v>
      </c>
      <c r="H3" s="30">
        <v>6</v>
      </c>
      <c r="I3" s="30">
        <v>7</v>
      </c>
      <c r="J3" s="30">
        <v>8</v>
      </c>
      <c r="K3" s="30">
        <v>9</v>
      </c>
      <c r="L3" s="30">
        <v>10</v>
      </c>
      <c r="M3" s="30">
        <v>11</v>
      </c>
      <c r="N3" s="30">
        <v>12</v>
      </c>
      <c r="O3" s="30">
        <v>13</v>
      </c>
      <c r="P3" s="30">
        <v>14</v>
      </c>
      <c r="Q3" s="66">
        <v>15</v>
      </c>
      <c r="R3" s="30" t="s">
        <v>42</v>
      </c>
    </row>
    <row r="4" spans="1:18" s="29" customFormat="1" ht="15.75" customHeight="1" x14ac:dyDescent="0.25">
      <c r="A4" s="27" t="s">
        <v>23</v>
      </c>
      <c r="B4" s="31">
        <f t="shared" ref="B4:B6" si="0">SUM(C4:Q4)</f>
        <v>214</v>
      </c>
      <c r="C4" s="27">
        <v>12</v>
      </c>
      <c r="D4" s="27">
        <v>10</v>
      </c>
      <c r="E4" s="27">
        <v>18</v>
      </c>
      <c r="F4" s="27">
        <v>2</v>
      </c>
      <c r="G4" s="27">
        <v>12</v>
      </c>
      <c r="H4" s="27">
        <v>14</v>
      </c>
      <c r="I4" s="27">
        <v>31</v>
      </c>
      <c r="J4" s="27">
        <v>32</v>
      </c>
      <c r="K4" s="27">
        <v>13</v>
      </c>
      <c r="L4" s="27">
        <v>15</v>
      </c>
      <c r="M4" s="27">
        <v>14</v>
      </c>
      <c r="N4" s="27">
        <v>13</v>
      </c>
      <c r="O4" s="27">
        <v>14</v>
      </c>
      <c r="P4" s="27">
        <v>7</v>
      </c>
      <c r="Q4" s="67">
        <v>7</v>
      </c>
      <c r="R4" s="74">
        <f>B4/B18</f>
        <v>8.5292945396572339E-2</v>
      </c>
    </row>
    <row r="5" spans="1:18" s="29" customFormat="1" ht="15.75" customHeight="1" x14ac:dyDescent="0.25">
      <c r="A5" s="27" t="s">
        <v>24</v>
      </c>
      <c r="B5" s="31">
        <f t="shared" si="0"/>
        <v>2274</v>
      </c>
      <c r="C5" s="27">
        <v>150</v>
      </c>
      <c r="D5" s="27">
        <v>163</v>
      </c>
      <c r="E5" s="27">
        <v>157</v>
      </c>
      <c r="F5" s="27">
        <v>154</v>
      </c>
      <c r="G5" s="27">
        <v>141</v>
      </c>
      <c r="H5" s="27">
        <v>127</v>
      </c>
      <c r="I5" s="27">
        <v>154</v>
      </c>
      <c r="J5" s="27">
        <v>220</v>
      </c>
      <c r="K5" s="27">
        <v>154</v>
      </c>
      <c r="L5" s="27">
        <v>217</v>
      </c>
      <c r="M5" s="27">
        <v>190</v>
      </c>
      <c r="N5" s="27">
        <v>128</v>
      </c>
      <c r="O5" s="27">
        <v>131</v>
      </c>
      <c r="P5" s="27">
        <v>142</v>
      </c>
      <c r="Q5" s="67">
        <v>46</v>
      </c>
      <c r="R5" s="74">
        <f>B5/B18</f>
        <v>0.90633718612993219</v>
      </c>
    </row>
    <row r="6" spans="1:18" s="29" customFormat="1" ht="15.75" customHeight="1" x14ac:dyDescent="0.25">
      <c r="A6" s="28" t="s">
        <v>3</v>
      </c>
      <c r="B6" s="31">
        <f t="shared" si="0"/>
        <v>2488</v>
      </c>
      <c r="C6" s="39">
        <f t="shared" ref="C6:Q6" si="1">SUM(C4:C5)</f>
        <v>162</v>
      </c>
      <c r="D6" s="39">
        <f t="shared" si="1"/>
        <v>173</v>
      </c>
      <c r="E6" s="39">
        <f t="shared" si="1"/>
        <v>175</v>
      </c>
      <c r="F6" s="39">
        <f t="shared" si="1"/>
        <v>156</v>
      </c>
      <c r="G6" s="39">
        <f t="shared" si="1"/>
        <v>153</v>
      </c>
      <c r="H6" s="39">
        <f t="shared" si="1"/>
        <v>141</v>
      </c>
      <c r="I6" s="39">
        <f t="shared" si="1"/>
        <v>185</v>
      </c>
      <c r="J6" s="39">
        <f t="shared" si="1"/>
        <v>252</v>
      </c>
      <c r="K6" s="39">
        <f t="shared" si="1"/>
        <v>167</v>
      </c>
      <c r="L6" s="39">
        <f t="shared" si="1"/>
        <v>232</v>
      </c>
      <c r="M6" s="39">
        <f t="shared" si="1"/>
        <v>204</v>
      </c>
      <c r="N6" s="39">
        <f t="shared" si="1"/>
        <v>141</v>
      </c>
      <c r="O6" s="39">
        <f t="shared" si="1"/>
        <v>145</v>
      </c>
      <c r="P6" s="39">
        <f t="shared" si="1"/>
        <v>149</v>
      </c>
      <c r="Q6" s="39">
        <f t="shared" si="1"/>
        <v>53</v>
      </c>
      <c r="R6" s="44"/>
    </row>
    <row r="7" spans="1:18" s="29" customFormat="1" ht="15.75" customHeight="1" x14ac:dyDescent="0.25">
      <c r="A7" s="32"/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44"/>
    </row>
    <row r="8" spans="1:18" s="29" customFormat="1" ht="15.75" customHeight="1" x14ac:dyDescent="0.25">
      <c r="C8" s="115" t="s">
        <v>1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44"/>
    </row>
    <row r="9" spans="1:18" s="29" customFormat="1" ht="15.75" customHeight="1" x14ac:dyDescent="0.25">
      <c r="A9" s="34" t="s">
        <v>4</v>
      </c>
      <c r="B9" s="34" t="s">
        <v>5</v>
      </c>
      <c r="C9" s="34">
        <v>1</v>
      </c>
      <c r="D9" s="34">
        <v>2</v>
      </c>
      <c r="E9" s="34">
        <v>3</v>
      </c>
      <c r="F9" s="34">
        <v>4</v>
      </c>
      <c r="G9" s="34">
        <v>5</v>
      </c>
      <c r="H9" s="34">
        <v>6</v>
      </c>
      <c r="I9" s="34">
        <v>7</v>
      </c>
      <c r="J9" s="34">
        <v>8</v>
      </c>
      <c r="K9" s="34">
        <v>9</v>
      </c>
      <c r="L9" s="34">
        <v>10</v>
      </c>
      <c r="M9" s="34">
        <v>11</v>
      </c>
      <c r="N9" s="34">
        <v>12</v>
      </c>
      <c r="O9" s="34">
        <v>13</v>
      </c>
      <c r="P9" s="34">
        <v>14</v>
      </c>
      <c r="Q9" s="34">
        <v>15</v>
      </c>
      <c r="R9" s="44"/>
    </row>
    <row r="10" spans="1:18" s="29" customFormat="1" ht="15.75" customHeight="1" x14ac:dyDescent="0.25">
      <c r="A10" s="27" t="s">
        <v>6</v>
      </c>
      <c r="B10" s="27">
        <f>SUM(C10:Q10)</f>
        <v>16</v>
      </c>
      <c r="C10" s="27">
        <v>0</v>
      </c>
      <c r="D10" s="27">
        <v>1</v>
      </c>
      <c r="E10" s="27">
        <v>1</v>
      </c>
      <c r="F10" s="27">
        <v>0</v>
      </c>
      <c r="G10" s="27">
        <v>3</v>
      </c>
      <c r="H10" s="27">
        <v>0</v>
      </c>
      <c r="I10" s="27">
        <v>1</v>
      </c>
      <c r="J10" s="27">
        <v>1</v>
      </c>
      <c r="K10" s="27">
        <v>1</v>
      </c>
      <c r="L10" s="27">
        <v>3</v>
      </c>
      <c r="M10" s="27">
        <v>0</v>
      </c>
      <c r="N10" s="27">
        <v>2</v>
      </c>
      <c r="O10" s="27">
        <v>1</v>
      </c>
      <c r="P10" s="27">
        <v>1</v>
      </c>
      <c r="Q10" s="27">
        <v>1</v>
      </c>
      <c r="R10" s="75">
        <f>B10/B18</f>
        <v>6.3770426464726986E-3</v>
      </c>
    </row>
    <row r="11" spans="1:18" s="29" customFormat="1" ht="15.75" customHeight="1" x14ac:dyDescent="0.25">
      <c r="A11" s="27" t="s">
        <v>7</v>
      </c>
      <c r="B11" s="27">
        <f>SUM(C11:Q11)</f>
        <v>5</v>
      </c>
      <c r="C11" s="27">
        <v>0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0</v>
      </c>
      <c r="R11" s="75">
        <f>B11/B18</f>
        <v>1.9928258270227183E-3</v>
      </c>
    </row>
    <row r="12" spans="1:18" s="29" customFormat="1" ht="15.75" customHeight="1" x14ac:dyDescent="0.25">
      <c r="A12" s="28" t="s">
        <v>8</v>
      </c>
      <c r="B12" s="28">
        <f>SUM(B10:B11)</f>
        <v>21</v>
      </c>
      <c r="C12" s="39">
        <f t="shared" ref="C12:Q12" si="2">SUM(C10:C11)</f>
        <v>0</v>
      </c>
      <c r="D12" s="39">
        <f t="shared" si="2"/>
        <v>1</v>
      </c>
      <c r="E12" s="39">
        <f t="shared" si="2"/>
        <v>2</v>
      </c>
      <c r="F12" s="39">
        <f t="shared" si="2"/>
        <v>0</v>
      </c>
      <c r="G12" s="39">
        <f t="shared" si="2"/>
        <v>3</v>
      </c>
      <c r="H12" s="39">
        <f t="shared" si="2"/>
        <v>0</v>
      </c>
      <c r="I12" s="39">
        <f t="shared" si="2"/>
        <v>3</v>
      </c>
      <c r="J12" s="39">
        <f t="shared" si="2"/>
        <v>1</v>
      </c>
      <c r="K12" s="39">
        <f t="shared" si="2"/>
        <v>2</v>
      </c>
      <c r="L12" s="39">
        <f t="shared" si="2"/>
        <v>3</v>
      </c>
      <c r="M12" s="39">
        <f t="shared" si="2"/>
        <v>0</v>
      </c>
      <c r="N12" s="39">
        <f t="shared" si="2"/>
        <v>2</v>
      </c>
      <c r="O12" s="39">
        <f t="shared" si="2"/>
        <v>2</v>
      </c>
      <c r="P12" s="39">
        <f t="shared" si="2"/>
        <v>1</v>
      </c>
      <c r="Q12" s="39">
        <f t="shared" si="2"/>
        <v>1</v>
      </c>
      <c r="R12" s="44"/>
    </row>
    <row r="13" spans="1:18" s="29" customFormat="1" ht="15.75" customHeight="1" x14ac:dyDescent="0.25">
      <c r="R13" s="44"/>
    </row>
    <row r="14" spans="1:18" s="29" customFormat="1" ht="15.75" customHeight="1" x14ac:dyDescent="0.25">
      <c r="C14" s="117" t="s">
        <v>1</v>
      </c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44"/>
    </row>
    <row r="15" spans="1:18" s="29" customFormat="1" ht="15.75" customHeight="1" x14ac:dyDescent="0.25">
      <c r="A15" s="35" t="s">
        <v>25</v>
      </c>
      <c r="B15" s="35" t="s">
        <v>5</v>
      </c>
      <c r="C15" s="35">
        <v>1</v>
      </c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  <c r="J15" s="35">
        <v>8</v>
      </c>
      <c r="K15" s="35">
        <v>9</v>
      </c>
      <c r="L15" s="35">
        <v>10</v>
      </c>
      <c r="M15" s="35">
        <v>11</v>
      </c>
      <c r="N15" s="35">
        <v>12</v>
      </c>
      <c r="O15" s="35">
        <v>13</v>
      </c>
      <c r="P15" s="35">
        <v>14</v>
      </c>
      <c r="Q15" s="35">
        <v>15</v>
      </c>
      <c r="R15" s="44"/>
    </row>
    <row r="16" spans="1:18" s="29" customFormat="1" ht="15.75" customHeight="1" x14ac:dyDescent="0.25">
      <c r="A16" s="28" t="s">
        <v>26</v>
      </c>
      <c r="B16" s="27">
        <f>SUM(C16:Q16)</f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44"/>
    </row>
    <row r="17" spans="1:18" s="29" customFormat="1" ht="15.75" customHeight="1" x14ac:dyDescent="0.25">
      <c r="R17" s="44"/>
    </row>
    <row r="18" spans="1:18" s="29" customFormat="1" ht="15.75" customHeight="1" x14ac:dyDescent="0.25">
      <c r="A18" s="38" t="s">
        <v>9</v>
      </c>
      <c r="B18" s="38">
        <f>B16+B12+B6</f>
        <v>2509</v>
      </c>
      <c r="C18" s="40">
        <f>C12+C6+C16</f>
        <v>162</v>
      </c>
      <c r="D18" s="40">
        <f t="shared" ref="D18:Q18" si="3">D12+D6+D16</f>
        <v>174</v>
      </c>
      <c r="E18" s="40">
        <f t="shared" si="3"/>
        <v>177</v>
      </c>
      <c r="F18" s="40">
        <f t="shared" si="3"/>
        <v>156</v>
      </c>
      <c r="G18" s="40">
        <f t="shared" si="3"/>
        <v>156</v>
      </c>
      <c r="H18" s="40">
        <f t="shared" si="3"/>
        <v>141</v>
      </c>
      <c r="I18" s="40">
        <f t="shared" si="3"/>
        <v>188</v>
      </c>
      <c r="J18" s="40">
        <f t="shared" si="3"/>
        <v>253</v>
      </c>
      <c r="K18" s="40">
        <f t="shared" si="3"/>
        <v>169</v>
      </c>
      <c r="L18" s="40">
        <f t="shared" si="3"/>
        <v>235</v>
      </c>
      <c r="M18" s="40">
        <f t="shared" si="3"/>
        <v>204</v>
      </c>
      <c r="N18" s="40">
        <f t="shared" si="3"/>
        <v>143</v>
      </c>
      <c r="O18" s="40">
        <f t="shared" si="3"/>
        <v>147</v>
      </c>
      <c r="P18" s="40">
        <f t="shared" si="3"/>
        <v>150</v>
      </c>
      <c r="Q18" s="40">
        <f t="shared" si="3"/>
        <v>54</v>
      </c>
      <c r="R18" s="44"/>
    </row>
    <row r="19" spans="1:18" s="29" customFormat="1" ht="15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44"/>
    </row>
    <row r="20" spans="1:18" s="29" customFormat="1" ht="15.75" customHeight="1" x14ac:dyDescent="0.25">
      <c r="C20" s="116" t="s">
        <v>1</v>
      </c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44"/>
    </row>
    <row r="21" spans="1:18" s="29" customFormat="1" ht="15.75" customHeight="1" x14ac:dyDescent="0.25">
      <c r="A21" s="36" t="s">
        <v>10</v>
      </c>
      <c r="B21" s="37" t="s">
        <v>2</v>
      </c>
      <c r="C21" s="37">
        <v>1</v>
      </c>
      <c r="D21" s="37">
        <v>2</v>
      </c>
      <c r="E21" s="37">
        <v>3</v>
      </c>
      <c r="F21" s="37">
        <v>4</v>
      </c>
      <c r="G21" s="37">
        <v>5</v>
      </c>
      <c r="H21" s="37">
        <v>6</v>
      </c>
      <c r="I21" s="37">
        <v>7</v>
      </c>
      <c r="J21" s="37">
        <v>8</v>
      </c>
      <c r="K21" s="37">
        <v>9</v>
      </c>
      <c r="L21" s="37">
        <v>10</v>
      </c>
      <c r="M21" s="37">
        <v>11</v>
      </c>
      <c r="N21" s="37">
        <v>12</v>
      </c>
      <c r="O21" s="37">
        <v>13</v>
      </c>
      <c r="P21" s="37">
        <v>14</v>
      </c>
      <c r="Q21" s="37">
        <v>15</v>
      </c>
      <c r="R21" s="44"/>
    </row>
    <row r="22" spans="1:18" s="29" customFormat="1" ht="15.75" customHeight="1" x14ac:dyDescent="0.25">
      <c r="A22" s="27" t="s">
        <v>11</v>
      </c>
      <c r="B22" s="27">
        <f t="shared" ref="B22:B23" si="4">SUM(C22:Q22)</f>
        <v>1259</v>
      </c>
      <c r="C22" s="27">
        <f>Affluenza!I4</f>
        <v>78</v>
      </c>
      <c r="D22" s="27">
        <f>Affluenza!I5</f>
        <v>86</v>
      </c>
      <c r="E22" s="27">
        <f>Affluenza!I6</f>
        <v>87</v>
      </c>
      <c r="F22" s="27">
        <f>Affluenza!I7</f>
        <v>81</v>
      </c>
      <c r="G22" s="27">
        <f>Affluenza!I8</f>
        <v>88</v>
      </c>
      <c r="H22" s="27">
        <f>Affluenza!I9</f>
        <v>70</v>
      </c>
      <c r="I22" s="27">
        <f>Affluenza!I10</f>
        <v>81</v>
      </c>
      <c r="J22" s="27">
        <f>Affluenza!I11</f>
        <v>129</v>
      </c>
      <c r="K22" s="27">
        <f>Affluenza!I12</f>
        <v>89</v>
      </c>
      <c r="L22" s="27">
        <f>Affluenza!I13</f>
        <v>120</v>
      </c>
      <c r="M22" s="27">
        <f>Affluenza!I14</f>
        <v>100</v>
      </c>
      <c r="N22" s="27">
        <f>Affluenza!I15</f>
        <v>78</v>
      </c>
      <c r="O22" s="27">
        <f>Affluenza!I16</f>
        <v>73</v>
      </c>
      <c r="P22" s="27">
        <f>Affluenza!I17</f>
        <v>68</v>
      </c>
      <c r="Q22" s="27">
        <f>Affluenza!I18</f>
        <v>31</v>
      </c>
      <c r="R22" s="44"/>
    </row>
    <row r="23" spans="1:18" s="29" customFormat="1" ht="15.75" customHeight="1" x14ac:dyDescent="0.25">
      <c r="A23" s="27" t="s">
        <v>12</v>
      </c>
      <c r="B23" s="27">
        <f t="shared" si="4"/>
        <v>1250</v>
      </c>
      <c r="C23" s="27">
        <f>Affluenza!J4</f>
        <v>84</v>
      </c>
      <c r="D23" s="27">
        <f>Affluenza!J5</f>
        <v>88</v>
      </c>
      <c r="E23" s="27">
        <f>Affluenza!J6</f>
        <v>90</v>
      </c>
      <c r="F23" s="27">
        <f>Affluenza!J7</f>
        <v>75</v>
      </c>
      <c r="G23" s="27">
        <f>Affluenza!J8</f>
        <v>68</v>
      </c>
      <c r="H23" s="27">
        <f>Affluenza!J9</f>
        <v>71</v>
      </c>
      <c r="I23" s="27">
        <f>Affluenza!J10</f>
        <v>107</v>
      </c>
      <c r="J23" s="27">
        <f>Affluenza!J11</f>
        <v>124</v>
      </c>
      <c r="K23" s="27">
        <f>Affluenza!J12</f>
        <v>80</v>
      </c>
      <c r="L23" s="27">
        <f>Affluenza!J13</f>
        <v>115</v>
      </c>
      <c r="M23" s="27">
        <f>Affluenza!J14</f>
        <v>104</v>
      </c>
      <c r="N23" s="27">
        <f>Affluenza!J15</f>
        <v>65</v>
      </c>
      <c r="O23" s="27">
        <f>Affluenza!J16</f>
        <v>74</v>
      </c>
      <c r="P23" s="27">
        <f>Affluenza!J17</f>
        <v>82</v>
      </c>
      <c r="Q23" s="27">
        <f>Affluenza!J18</f>
        <v>23</v>
      </c>
      <c r="R23" s="44"/>
    </row>
    <row r="24" spans="1:18" s="29" customFormat="1" ht="15.75" customHeight="1" x14ac:dyDescent="0.25">
      <c r="A24" s="27" t="s">
        <v>5</v>
      </c>
      <c r="B24" s="27">
        <f>SUM(C24:Q24)</f>
        <v>2509</v>
      </c>
      <c r="C24" s="27">
        <f>SUM(C22:C23)</f>
        <v>162</v>
      </c>
      <c r="D24" s="27">
        <f t="shared" ref="D24:Q24" si="5">SUM(D22:D23)</f>
        <v>174</v>
      </c>
      <c r="E24" s="27">
        <f t="shared" si="5"/>
        <v>177</v>
      </c>
      <c r="F24" s="27">
        <f t="shared" si="5"/>
        <v>156</v>
      </c>
      <c r="G24" s="27">
        <f t="shared" si="5"/>
        <v>156</v>
      </c>
      <c r="H24" s="27">
        <f t="shared" si="5"/>
        <v>141</v>
      </c>
      <c r="I24" s="27">
        <f t="shared" si="5"/>
        <v>188</v>
      </c>
      <c r="J24" s="27">
        <f t="shared" si="5"/>
        <v>253</v>
      </c>
      <c r="K24" s="27">
        <f t="shared" si="5"/>
        <v>169</v>
      </c>
      <c r="L24" s="27">
        <f t="shared" si="5"/>
        <v>235</v>
      </c>
      <c r="M24" s="27">
        <f t="shared" si="5"/>
        <v>204</v>
      </c>
      <c r="N24" s="27">
        <f t="shared" si="5"/>
        <v>143</v>
      </c>
      <c r="O24" s="27">
        <f t="shared" si="5"/>
        <v>147</v>
      </c>
      <c r="P24" s="27">
        <f t="shared" si="5"/>
        <v>150</v>
      </c>
      <c r="Q24" s="27">
        <f t="shared" si="5"/>
        <v>54</v>
      </c>
      <c r="R24" s="44"/>
    </row>
    <row r="25" spans="1:18" ht="15.75" customHeight="1" x14ac:dyDescent="0.25">
      <c r="A25" s="43"/>
    </row>
    <row r="26" spans="1:18" ht="15.75" customHeight="1" x14ac:dyDescent="0.25"/>
    <row r="27" spans="1:18" s="2" customFormat="1" ht="15.75" customHeight="1" x14ac:dyDescent="0.25">
      <c r="A27" s="2" t="s">
        <v>13</v>
      </c>
      <c r="B27" s="3" t="str">
        <f t="shared" ref="B27:Q27" si="6">IF(B18=B24,"OK","NO")</f>
        <v>OK</v>
      </c>
      <c r="C27" s="3" t="str">
        <f t="shared" si="6"/>
        <v>OK</v>
      </c>
      <c r="D27" s="3" t="str">
        <f t="shared" si="6"/>
        <v>OK</v>
      </c>
      <c r="E27" s="3" t="str">
        <f t="shared" si="6"/>
        <v>OK</v>
      </c>
      <c r="F27" s="3" t="str">
        <f t="shared" si="6"/>
        <v>OK</v>
      </c>
      <c r="G27" s="3" t="str">
        <f t="shared" si="6"/>
        <v>OK</v>
      </c>
      <c r="H27" s="3" t="str">
        <f t="shared" si="6"/>
        <v>OK</v>
      </c>
      <c r="I27" s="3" t="str">
        <f t="shared" si="6"/>
        <v>OK</v>
      </c>
      <c r="J27" s="3" t="str">
        <f t="shared" si="6"/>
        <v>OK</v>
      </c>
      <c r="K27" s="3" t="str">
        <f t="shared" si="6"/>
        <v>OK</v>
      </c>
      <c r="L27" s="3" t="str">
        <f t="shared" si="6"/>
        <v>OK</v>
      </c>
      <c r="M27" s="3" t="str">
        <f t="shared" si="6"/>
        <v>OK</v>
      </c>
      <c r="N27" s="3" t="str">
        <f t="shared" si="6"/>
        <v>OK</v>
      </c>
      <c r="O27" s="3" t="str">
        <f t="shared" si="6"/>
        <v>OK</v>
      </c>
      <c r="P27" s="3" t="str">
        <f t="shared" si="6"/>
        <v>OK</v>
      </c>
      <c r="Q27" s="3" t="str">
        <f t="shared" si="6"/>
        <v>OK</v>
      </c>
    </row>
  </sheetData>
  <mergeCells count="6">
    <mergeCell ref="A1:Q1"/>
    <mergeCell ref="B2:B3"/>
    <mergeCell ref="C2:Q2"/>
    <mergeCell ref="C8:Q8"/>
    <mergeCell ref="C20:Q20"/>
    <mergeCell ref="C14:Q14"/>
  </mergeCells>
  <conditionalFormatting sqref="B27:Q27">
    <cfRule type="containsText" dxfId="4" priority="1" operator="containsText" text="no">
      <formula>NOT(ISERROR(SEARCH("no",B27)))</formula>
    </cfRule>
  </conditionalFormatting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R27"/>
  <sheetViews>
    <sheetView zoomScaleNormal="100" workbookViewId="0">
      <selection activeCell="J6" sqref="J6"/>
    </sheetView>
  </sheetViews>
  <sheetFormatPr defaultRowHeight="15" x14ac:dyDescent="0.25"/>
  <cols>
    <col min="1" max="1" width="29.28515625" customWidth="1"/>
    <col min="2" max="2" width="11.5703125" style="1" customWidth="1"/>
    <col min="18" max="18" width="8.85546875" style="71"/>
  </cols>
  <sheetData>
    <row r="1" spans="1:18" s="29" customFormat="1" ht="152.44999999999999" customHeight="1" x14ac:dyDescent="0.25">
      <c r="A1" s="110" t="s">
        <v>32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65"/>
    </row>
    <row r="2" spans="1:18" s="29" customFormat="1" ht="15.75" customHeight="1" x14ac:dyDescent="0.25">
      <c r="B2" s="112" t="s">
        <v>0</v>
      </c>
      <c r="C2" s="114" t="s">
        <v>1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65"/>
    </row>
    <row r="3" spans="1:18" s="29" customFormat="1" ht="15.75" customHeight="1" x14ac:dyDescent="0.25">
      <c r="A3" s="30" t="s">
        <v>27</v>
      </c>
      <c r="B3" s="113"/>
      <c r="C3" s="30">
        <v>1</v>
      </c>
      <c r="D3" s="30">
        <v>2</v>
      </c>
      <c r="E3" s="30">
        <v>3</v>
      </c>
      <c r="F3" s="30">
        <v>4</v>
      </c>
      <c r="G3" s="30">
        <v>5</v>
      </c>
      <c r="H3" s="30">
        <v>6</v>
      </c>
      <c r="I3" s="30">
        <v>7</v>
      </c>
      <c r="J3" s="30">
        <v>8</v>
      </c>
      <c r="K3" s="30">
        <v>9</v>
      </c>
      <c r="L3" s="30">
        <v>10</v>
      </c>
      <c r="M3" s="30">
        <v>11</v>
      </c>
      <c r="N3" s="30">
        <v>12</v>
      </c>
      <c r="O3" s="30">
        <v>13</v>
      </c>
      <c r="P3" s="30">
        <v>14</v>
      </c>
      <c r="Q3" s="30">
        <v>15</v>
      </c>
      <c r="R3" s="76" t="s">
        <v>42</v>
      </c>
    </row>
    <row r="4" spans="1:18" s="29" customFormat="1" ht="15.75" customHeight="1" x14ac:dyDescent="0.25">
      <c r="A4" s="27" t="s">
        <v>23</v>
      </c>
      <c r="B4" s="31">
        <f t="shared" ref="B4:B6" si="0">SUM(C4:Q4)</f>
        <v>355</v>
      </c>
      <c r="C4" s="27">
        <v>24</v>
      </c>
      <c r="D4" s="27">
        <v>18</v>
      </c>
      <c r="E4" s="27">
        <v>26</v>
      </c>
      <c r="F4" s="27">
        <v>6</v>
      </c>
      <c r="G4" s="27">
        <v>23</v>
      </c>
      <c r="H4" s="27">
        <v>17</v>
      </c>
      <c r="I4" s="27">
        <v>39</v>
      </c>
      <c r="J4" s="27">
        <v>53</v>
      </c>
      <c r="K4" s="27">
        <v>24</v>
      </c>
      <c r="L4" s="27">
        <v>40</v>
      </c>
      <c r="M4" s="27">
        <v>29</v>
      </c>
      <c r="N4" s="27">
        <v>22</v>
      </c>
      <c r="O4" s="27">
        <v>8</v>
      </c>
      <c r="P4" s="27">
        <v>18</v>
      </c>
      <c r="Q4" s="27">
        <v>8</v>
      </c>
      <c r="R4" s="68">
        <f>B4/B18</f>
        <v>0.14149063371861301</v>
      </c>
    </row>
    <row r="5" spans="1:18" s="29" customFormat="1" ht="15.75" customHeight="1" x14ac:dyDescent="0.25">
      <c r="A5" s="27" t="s">
        <v>24</v>
      </c>
      <c r="B5" s="31">
        <f t="shared" si="0"/>
        <v>2134</v>
      </c>
      <c r="C5" s="27">
        <v>137</v>
      </c>
      <c r="D5" s="27">
        <v>155</v>
      </c>
      <c r="E5" s="27">
        <v>150</v>
      </c>
      <c r="F5" s="27">
        <v>150</v>
      </c>
      <c r="G5" s="27">
        <v>132</v>
      </c>
      <c r="H5" s="27">
        <v>122</v>
      </c>
      <c r="I5" s="27">
        <v>145</v>
      </c>
      <c r="J5" s="27">
        <v>200</v>
      </c>
      <c r="K5" s="27">
        <v>144</v>
      </c>
      <c r="L5" s="27">
        <v>194</v>
      </c>
      <c r="M5" s="27">
        <v>173</v>
      </c>
      <c r="N5" s="27">
        <v>120</v>
      </c>
      <c r="O5" s="27">
        <v>138</v>
      </c>
      <c r="P5" s="27">
        <v>130</v>
      </c>
      <c r="Q5" s="27">
        <v>44</v>
      </c>
      <c r="R5" s="68">
        <f>B5/B18</f>
        <v>0.85053806297329615</v>
      </c>
    </row>
    <row r="6" spans="1:18" s="29" customFormat="1" ht="15.75" customHeight="1" x14ac:dyDescent="0.25">
      <c r="A6" s="28" t="s">
        <v>3</v>
      </c>
      <c r="B6" s="31">
        <f t="shared" si="0"/>
        <v>2489</v>
      </c>
      <c r="C6" s="39">
        <f t="shared" ref="C6:Q6" si="1">SUM(C4:C5)</f>
        <v>161</v>
      </c>
      <c r="D6" s="39">
        <f t="shared" si="1"/>
        <v>173</v>
      </c>
      <c r="E6" s="39">
        <f t="shared" si="1"/>
        <v>176</v>
      </c>
      <c r="F6" s="39">
        <f t="shared" si="1"/>
        <v>156</v>
      </c>
      <c r="G6" s="39">
        <f t="shared" si="1"/>
        <v>155</v>
      </c>
      <c r="H6" s="39">
        <f t="shared" si="1"/>
        <v>139</v>
      </c>
      <c r="I6" s="39">
        <f t="shared" si="1"/>
        <v>184</v>
      </c>
      <c r="J6" s="39">
        <f t="shared" si="1"/>
        <v>253</v>
      </c>
      <c r="K6" s="39">
        <f t="shared" si="1"/>
        <v>168</v>
      </c>
      <c r="L6" s="39">
        <f t="shared" si="1"/>
        <v>234</v>
      </c>
      <c r="M6" s="39">
        <f t="shared" si="1"/>
        <v>202</v>
      </c>
      <c r="N6" s="39">
        <f t="shared" si="1"/>
        <v>142</v>
      </c>
      <c r="O6" s="39">
        <f t="shared" si="1"/>
        <v>146</v>
      </c>
      <c r="P6" s="39">
        <f t="shared" si="1"/>
        <v>148</v>
      </c>
      <c r="Q6" s="39">
        <f t="shared" si="1"/>
        <v>52</v>
      </c>
      <c r="R6" s="65"/>
    </row>
    <row r="7" spans="1:18" s="29" customFormat="1" ht="15.75" customHeight="1" x14ac:dyDescent="0.25">
      <c r="A7" s="32"/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65"/>
    </row>
    <row r="8" spans="1:18" s="29" customFormat="1" ht="15.75" customHeight="1" x14ac:dyDescent="0.25">
      <c r="C8" s="115" t="s">
        <v>1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65"/>
    </row>
    <row r="9" spans="1:18" s="29" customFormat="1" ht="15.75" customHeight="1" x14ac:dyDescent="0.25">
      <c r="A9" s="34" t="s">
        <v>4</v>
      </c>
      <c r="B9" s="34" t="s">
        <v>5</v>
      </c>
      <c r="C9" s="34">
        <v>1</v>
      </c>
      <c r="D9" s="34">
        <v>2</v>
      </c>
      <c r="E9" s="34">
        <v>3</v>
      </c>
      <c r="F9" s="34">
        <v>4</v>
      </c>
      <c r="G9" s="34">
        <v>5</v>
      </c>
      <c r="H9" s="34">
        <v>6</v>
      </c>
      <c r="I9" s="34">
        <v>7</v>
      </c>
      <c r="J9" s="34">
        <v>8</v>
      </c>
      <c r="K9" s="34">
        <v>9</v>
      </c>
      <c r="L9" s="34">
        <v>10</v>
      </c>
      <c r="M9" s="34">
        <v>11</v>
      </c>
      <c r="N9" s="34">
        <v>12</v>
      </c>
      <c r="O9" s="34">
        <v>13</v>
      </c>
      <c r="P9" s="34">
        <v>14</v>
      </c>
      <c r="Q9" s="34">
        <v>15</v>
      </c>
      <c r="R9" s="65"/>
    </row>
    <row r="10" spans="1:18" s="29" customFormat="1" ht="15.75" customHeight="1" x14ac:dyDescent="0.25">
      <c r="A10" s="27" t="s">
        <v>6</v>
      </c>
      <c r="B10" s="27">
        <f>SUM(C10:Q10)</f>
        <v>14</v>
      </c>
      <c r="C10" s="27">
        <v>0</v>
      </c>
      <c r="D10" s="27">
        <v>1</v>
      </c>
      <c r="E10" s="27">
        <v>1</v>
      </c>
      <c r="F10" s="27">
        <v>0</v>
      </c>
      <c r="G10" s="27">
        <v>1</v>
      </c>
      <c r="H10" s="27">
        <v>1</v>
      </c>
      <c r="I10" s="27">
        <v>2</v>
      </c>
      <c r="J10" s="27">
        <v>0</v>
      </c>
      <c r="K10" s="27">
        <v>1</v>
      </c>
      <c r="L10" s="27">
        <v>1</v>
      </c>
      <c r="M10" s="27">
        <v>2</v>
      </c>
      <c r="N10" s="27">
        <v>0</v>
      </c>
      <c r="O10" s="27">
        <v>1</v>
      </c>
      <c r="P10" s="27">
        <v>2</v>
      </c>
      <c r="Q10" s="27">
        <v>1</v>
      </c>
      <c r="R10" s="68">
        <f>B10/B18</f>
        <v>5.5799123156636109E-3</v>
      </c>
    </row>
    <row r="11" spans="1:18" s="29" customFormat="1" ht="15.75" customHeight="1" x14ac:dyDescent="0.25">
      <c r="A11" s="27" t="s">
        <v>7</v>
      </c>
      <c r="B11" s="27">
        <f>SUM(C11:Q11)</f>
        <v>6</v>
      </c>
      <c r="C11" s="27">
        <v>1</v>
      </c>
      <c r="D11" s="27">
        <v>0</v>
      </c>
      <c r="E11" s="27">
        <v>0</v>
      </c>
      <c r="F11" s="27">
        <v>0</v>
      </c>
      <c r="G11" s="27">
        <v>0</v>
      </c>
      <c r="H11" s="27">
        <v>1</v>
      </c>
      <c r="I11" s="27">
        <v>2</v>
      </c>
      <c r="J11" s="27">
        <v>0</v>
      </c>
      <c r="K11" s="27">
        <v>0</v>
      </c>
      <c r="L11" s="27">
        <v>0</v>
      </c>
      <c r="M11" s="27">
        <v>0</v>
      </c>
      <c r="N11" s="27">
        <v>1</v>
      </c>
      <c r="O11" s="27">
        <v>0</v>
      </c>
      <c r="P11" s="27">
        <v>0</v>
      </c>
      <c r="Q11" s="27">
        <v>1</v>
      </c>
      <c r="R11" s="68">
        <f>B11/B18</f>
        <v>2.3913909924272616E-3</v>
      </c>
    </row>
    <row r="12" spans="1:18" s="29" customFormat="1" ht="15.75" customHeight="1" x14ac:dyDescent="0.25">
      <c r="A12" s="28" t="s">
        <v>8</v>
      </c>
      <c r="B12" s="28">
        <f>SUM(B10:B11)</f>
        <v>20</v>
      </c>
      <c r="C12" s="39">
        <f t="shared" ref="C12:Q12" si="2">SUM(C10:C11)</f>
        <v>1</v>
      </c>
      <c r="D12" s="39">
        <f t="shared" si="2"/>
        <v>1</v>
      </c>
      <c r="E12" s="39">
        <f t="shared" si="2"/>
        <v>1</v>
      </c>
      <c r="F12" s="39">
        <f t="shared" si="2"/>
        <v>0</v>
      </c>
      <c r="G12" s="39">
        <f t="shared" si="2"/>
        <v>1</v>
      </c>
      <c r="H12" s="39">
        <f t="shared" si="2"/>
        <v>2</v>
      </c>
      <c r="I12" s="39">
        <f t="shared" si="2"/>
        <v>4</v>
      </c>
      <c r="J12" s="39">
        <f t="shared" si="2"/>
        <v>0</v>
      </c>
      <c r="K12" s="39">
        <f t="shared" si="2"/>
        <v>1</v>
      </c>
      <c r="L12" s="39">
        <f t="shared" si="2"/>
        <v>1</v>
      </c>
      <c r="M12" s="39">
        <f t="shared" si="2"/>
        <v>2</v>
      </c>
      <c r="N12" s="39">
        <f t="shared" si="2"/>
        <v>1</v>
      </c>
      <c r="O12" s="39">
        <f t="shared" si="2"/>
        <v>1</v>
      </c>
      <c r="P12" s="39">
        <f t="shared" si="2"/>
        <v>2</v>
      </c>
      <c r="Q12" s="39">
        <f t="shared" si="2"/>
        <v>2</v>
      </c>
      <c r="R12" s="65"/>
    </row>
    <row r="13" spans="1:18" s="29" customFormat="1" ht="15.75" customHeight="1" x14ac:dyDescent="0.25">
      <c r="R13" s="65"/>
    </row>
    <row r="14" spans="1:18" s="29" customFormat="1" ht="15.75" customHeight="1" x14ac:dyDescent="0.25">
      <c r="C14" s="117" t="s">
        <v>1</v>
      </c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65"/>
    </row>
    <row r="15" spans="1:18" s="29" customFormat="1" ht="15.75" customHeight="1" x14ac:dyDescent="0.25">
      <c r="A15" s="35" t="s">
        <v>25</v>
      </c>
      <c r="B15" s="35" t="s">
        <v>5</v>
      </c>
      <c r="C15" s="35">
        <v>1</v>
      </c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  <c r="J15" s="35">
        <v>8</v>
      </c>
      <c r="K15" s="35">
        <v>9</v>
      </c>
      <c r="L15" s="35">
        <v>10</v>
      </c>
      <c r="M15" s="35">
        <v>11</v>
      </c>
      <c r="N15" s="35">
        <v>12</v>
      </c>
      <c r="O15" s="35">
        <v>13</v>
      </c>
      <c r="P15" s="35">
        <v>14</v>
      </c>
      <c r="Q15" s="35">
        <v>15</v>
      </c>
      <c r="R15" s="65"/>
    </row>
    <row r="16" spans="1:18" s="29" customFormat="1" ht="15.75" customHeight="1" x14ac:dyDescent="0.25">
      <c r="A16" s="28" t="s">
        <v>26</v>
      </c>
      <c r="B16" s="27">
        <f>SUM(C16:Q16)</f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65"/>
    </row>
    <row r="17" spans="1:18" s="29" customFormat="1" ht="15.75" customHeight="1" x14ac:dyDescent="0.25">
      <c r="R17" s="65"/>
    </row>
    <row r="18" spans="1:18" s="29" customFormat="1" ht="15.75" customHeight="1" x14ac:dyDescent="0.25">
      <c r="A18" s="38" t="s">
        <v>9</v>
      </c>
      <c r="B18" s="38">
        <f>B16+B12+B6</f>
        <v>2509</v>
      </c>
      <c r="C18" s="40">
        <f>C12+C6+C16</f>
        <v>162</v>
      </c>
      <c r="D18" s="40">
        <f t="shared" ref="D18:Q18" si="3">D12+D6+D16</f>
        <v>174</v>
      </c>
      <c r="E18" s="40">
        <f t="shared" si="3"/>
        <v>177</v>
      </c>
      <c r="F18" s="40">
        <f t="shared" si="3"/>
        <v>156</v>
      </c>
      <c r="G18" s="40">
        <f t="shared" si="3"/>
        <v>156</v>
      </c>
      <c r="H18" s="40">
        <f t="shared" si="3"/>
        <v>141</v>
      </c>
      <c r="I18" s="40">
        <f t="shared" si="3"/>
        <v>188</v>
      </c>
      <c r="J18" s="40">
        <f t="shared" si="3"/>
        <v>253</v>
      </c>
      <c r="K18" s="40">
        <f t="shared" si="3"/>
        <v>169</v>
      </c>
      <c r="L18" s="40">
        <f t="shared" si="3"/>
        <v>235</v>
      </c>
      <c r="M18" s="40">
        <f t="shared" si="3"/>
        <v>204</v>
      </c>
      <c r="N18" s="40">
        <f t="shared" si="3"/>
        <v>143</v>
      </c>
      <c r="O18" s="40">
        <f t="shared" si="3"/>
        <v>147</v>
      </c>
      <c r="P18" s="40">
        <f t="shared" si="3"/>
        <v>150</v>
      </c>
      <c r="Q18" s="40">
        <f t="shared" si="3"/>
        <v>54</v>
      </c>
      <c r="R18" s="65"/>
    </row>
    <row r="19" spans="1:18" s="29" customFormat="1" ht="15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65"/>
    </row>
    <row r="20" spans="1:18" s="29" customFormat="1" ht="15.75" customHeight="1" x14ac:dyDescent="0.25">
      <c r="C20" s="116" t="s">
        <v>1</v>
      </c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65"/>
    </row>
    <row r="21" spans="1:18" s="29" customFormat="1" ht="15.75" customHeight="1" x14ac:dyDescent="0.25">
      <c r="A21" s="36" t="s">
        <v>10</v>
      </c>
      <c r="B21" s="37" t="s">
        <v>2</v>
      </c>
      <c r="C21" s="37">
        <v>1</v>
      </c>
      <c r="D21" s="37">
        <v>2</v>
      </c>
      <c r="E21" s="37">
        <v>3</v>
      </c>
      <c r="F21" s="37">
        <v>4</v>
      </c>
      <c r="G21" s="37">
        <v>5</v>
      </c>
      <c r="H21" s="37">
        <v>6</v>
      </c>
      <c r="I21" s="37">
        <v>7</v>
      </c>
      <c r="J21" s="37">
        <v>8</v>
      </c>
      <c r="K21" s="37">
        <v>9</v>
      </c>
      <c r="L21" s="37">
        <v>10</v>
      </c>
      <c r="M21" s="37">
        <v>11</v>
      </c>
      <c r="N21" s="37">
        <v>12</v>
      </c>
      <c r="O21" s="37">
        <v>13</v>
      </c>
      <c r="P21" s="37">
        <v>14</v>
      </c>
      <c r="Q21" s="37">
        <v>15</v>
      </c>
      <c r="R21" s="65"/>
    </row>
    <row r="22" spans="1:18" s="29" customFormat="1" ht="15.75" customHeight="1" x14ac:dyDescent="0.25">
      <c r="A22" s="27" t="s">
        <v>11</v>
      </c>
      <c r="B22" s="27">
        <f t="shared" ref="B22:B23" si="4">SUM(C22:Q22)</f>
        <v>1259</v>
      </c>
      <c r="C22" s="27">
        <f>Affluenza!I4</f>
        <v>78</v>
      </c>
      <c r="D22" s="27">
        <f>Affluenza!I5</f>
        <v>86</v>
      </c>
      <c r="E22" s="27">
        <f>Affluenza!I6</f>
        <v>87</v>
      </c>
      <c r="F22" s="27">
        <f>Affluenza!I7</f>
        <v>81</v>
      </c>
      <c r="G22" s="27">
        <f>Affluenza!I8</f>
        <v>88</v>
      </c>
      <c r="H22" s="27">
        <f>Affluenza!I9</f>
        <v>70</v>
      </c>
      <c r="I22" s="27">
        <f>Affluenza!I10</f>
        <v>81</v>
      </c>
      <c r="J22" s="27">
        <f>Affluenza!I11</f>
        <v>129</v>
      </c>
      <c r="K22" s="27">
        <f>Affluenza!I12</f>
        <v>89</v>
      </c>
      <c r="L22" s="27">
        <f>Affluenza!I13</f>
        <v>120</v>
      </c>
      <c r="M22" s="27">
        <f>Affluenza!I14</f>
        <v>100</v>
      </c>
      <c r="N22" s="27">
        <f>Affluenza!I15</f>
        <v>78</v>
      </c>
      <c r="O22" s="27">
        <f>Affluenza!I16</f>
        <v>73</v>
      </c>
      <c r="P22" s="27">
        <f>Affluenza!I17</f>
        <v>68</v>
      </c>
      <c r="Q22" s="27">
        <f>Affluenza!I18</f>
        <v>31</v>
      </c>
      <c r="R22" s="65"/>
    </row>
    <row r="23" spans="1:18" s="29" customFormat="1" ht="15.75" customHeight="1" x14ac:dyDescent="0.25">
      <c r="A23" s="27" t="s">
        <v>12</v>
      </c>
      <c r="B23" s="27">
        <f t="shared" si="4"/>
        <v>1250</v>
      </c>
      <c r="C23" s="27">
        <f>Affluenza!J4</f>
        <v>84</v>
      </c>
      <c r="D23" s="27">
        <f>Affluenza!J5</f>
        <v>88</v>
      </c>
      <c r="E23" s="27">
        <f>Affluenza!J6</f>
        <v>90</v>
      </c>
      <c r="F23" s="27">
        <f>Affluenza!J7</f>
        <v>75</v>
      </c>
      <c r="G23" s="27">
        <f>Affluenza!J8</f>
        <v>68</v>
      </c>
      <c r="H23" s="27">
        <f>Affluenza!J9</f>
        <v>71</v>
      </c>
      <c r="I23" s="27">
        <f>Affluenza!J10</f>
        <v>107</v>
      </c>
      <c r="J23" s="27">
        <f>Affluenza!J11</f>
        <v>124</v>
      </c>
      <c r="K23" s="27">
        <f>Affluenza!J12</f>
        <v>80</v>
      </c>
      <c r="L23" s="27">
        <f>Affluenza!J13</f>
        <v>115</v>
      </c>
      <c r="M23" s="27">
        <f>Affluenza!J14</f>
        <v>104</v>
      </c>
      <c r="N23" s="27">
        <f>Affluenza!J15</f>
        <v>65</v>
      </c>
      <c r="O23" s="27">
        <f>Affluenza!J16</f>
        <v>74</v>
      </c>
      <c r="P23" s="27">
        <f>Affluenza!J17</f>
        <v>82</v>
      </c>
      <c r="Q23" s="27">
        <f>Affluenza!J18</f>
        <v>23</v>
      </c>
      <c r="R23" s="65"/>
    </row>
    <row r="24" spans="1:18" s="29" customFormat="1" ht="15.75" customHeight="1" x14ac:dyDescent="0.25">
      <c r="A24" s="27" t="s">
        <v>5</v>
      </c>
      <c r="B24" s="27">
        <f>SUM(C24:Q24)</f>
        <v>2509</v>
      </c>
      <c r="C24" s="27">
        <f>SUM(C22:C23)</f>
        <v>162</v>
      </c>
      <c r="D24" s="27">
        <f t="shared" ref="D24:Q24" si="5">SUM(D22:D23)</f>
        <v>174</v>
      </c>
      <c r="E24" s="27">
        <f t="shared" si="5"/>
        <v>177</v>
      </c>
      <c r="F24" s="27">
        <f t="shared" si="5"/>
        <v>156</v>
      </c>
      <c r="G24" s="27">
        <f t="shared" si="5"/>
        <v>156</v>
      </c>
      <c r="H24" s="27">
        <f t="shared" si="5"/>
        <v>141</v>
      </c>
      <c r="I24" s="27">
        <f t="shared" si="5"/>
        <v>188</v>
      </c>
      <c r="J24" s="27">
        <f t="shared" si="5"/>
        <v>253</v>
      </c>
      <c r="K24" s="27">
        <f t="shared" si="5"/>
        <v>169</v>
      </c>
      <c r="L24" s="27">
        <f t="shared" si="5"/>
        <v>235</v>
      </c>
      <c r="M24" s="27">
        <f t="shared" si="5"/>
        <v>204</v>
      </c>
      <c r="N24" s="27">
        <f t="shared" si="5"/>
        <v>143</v>
      </c>
      <c r="O24" s="27">
        <f t="shared" si="5"/>
        <v>147</v>
      </c>
      <c r="P24" s="27">
        <f t="shared" si="5"/>
        <v>150</v>
      </c>
      <c r="Q24" s="27">
        <f t="shared" si="5"/>
        <v>54</v>
      </c>
      <c r="R24" s="65"/>
    </row>
    <row r="25" spans="1:18" ht="15.75" customHeight="1" x14ac:dyDescent="0.25">
      <c r="A25" s="43"/>
    </row>
    <row r="26" spans="1:18" ht="15.75" customHeight="1" x14ac:dyDescent="0.25"/>
    <row r="27" spans="1:18" s="2" customFormat="1" ht="15.75" customHeight="1" x14ac:dyDescent="0.25">
      <c r="A27" s="2" t="s">
        <v>13</v>
      </c>
      <c r="B27" s="3" t="str">
        <f t="shared" ref="B27:Q27" si="6">IF(B18=B24,"OK","NO")</f>
        <v>OK</v>
      </c>
      <c r="C27" s="3" t="str">
        <f t="shared" si="6"/>
        <v>OK</v>
      </c>
      <c r="D27" s="3" t="str">
        <f t="shared" si="6"/>
        <v>OK</v>
      </c>
      <c r="E27" s="3" t="str">
        <f t="shared" si="6"/>
        <v>OK</v>
      </c>
      <c r="F27" s="3" t="str">
        <f t="shared" si="6"/>
        <v>OK</v>
      </c>
      <c r="G27" s="3" t="str">
        <f t="shared" si="6"/>
        <v>OK</v>
      </c>
      <c r="H27" s="3" t="str">
        <f t="shared" si="6"/>
        <v>OK</v>
      </c>
      <c r="I27" s="3" t="str">
        <f t="shared" si="6"/>
        <v>OK</v>
      </c>
      <c r="J27" s="3" t="str">
        <f t="shared" si="6"/>
        <v>OK</v>
      </c>
      <c r="K27" s="3" t="str">
        <f t="shared" si="6"/>
        <v>OK</v>
      </c>
      <c r="L27" s="3" t="str">
        <f t="shared" si="6"/>
        <v>OK</v>
      </c>
      <c r="M27" s="3" t="str">
        <f t="shared" si="6"/>
        <v>OK</v>
      </c>
      <c r="N27" s="3" t="str">
        <f t="shared" si="6"/>
        <v>OK</v>
      </c>
      <c r="O27" s="3" t="str">
        <f t="shared" si="6"/>
        <v>OK</v>
      </c>
      <c r="P27" s="3" t="str">
        <f t="shared" si="6"/>
        <v>OK</v>
      </c>
      <c r="Q27" s="3" t="str">
        <f t="shared" si="6"/>
        <v>OK</v>
      </c>
      <c r="R27" s="72"/>
    </row>
  </sheetData>
  <mergeCells count="6">
    <mergeCell ref="C20:Q20"/>
    <mergeCell ref="A1:Q1"/>
    <mergeCell ref="B2:B3"/>
    <mergeCell ref="C2:Q2"/>
    <mergeCell ref="C8:Q8"/>
    <mergeCell ref="C14:Q14"/>
  </mergeCells>
  <conditionalFormatting sqref="B27:Q27">
    <cfRule type="containsText" dxfId="3" priority="1" operator="containsText" text="no">
      <formula>NOT(ISERROR(SEARCH("no",B27)))</formula>
    </cfRule>
  </conditionalFormatting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B8B25"/>
    <pageSetUpPr fitToPage="1"/>
  </sheetPr>
  <dimension ref="A1:R27"/>
  <sheetViews>
    <sheetView tabSelected="1" zoomScaleNormal="100" workbookViewId="0">
      <selection activeCell="C12" sqref="C12"/>
    </sheetView>
  </sheetViews>
  <sheetFormatPr defaultRowHeight="15" x14ac:dyDescent="0.25"/>
  <cols>
    <col min="1" max="1" width="29.28515625" customWidth="1"/>
    <col min="2" max="2" width="11.5703125" style="1" customWidth="1"/>
    <col min="18" max="18" width="8.85546875" style="71"/>
  </cols>
  <sheetData>
    <row r="1" spans="1:18" s="29" customFormat="1" ht="128.44999999999999" customHeight="1" x14ac:dyDescent="0.25">
      <c r="A1" s="110" t="s">
        <v>31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65"/>
    </row>
    <row r="2" spans="1:18" s="29" customFormat="1" ht="15.75" customHeight="1" x14ac:dyDescent="0.25">
      <c r="B2" s="112" t="s">
        <v>0</v>
      </c>
      <c r="C2" s="114" t="s">
        <v>1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65"/>
    </row>
    <row r="3" spans="1:18" s="29" customFormat="1" ht="15.75" customHeight="1" x14ac:dyDescent="0.25">
      <c r="A3" s="30" t="s">
        <v>27</v>
      </c>
      <c r="B3" s="113"/>
      <c r="C3" s="30">
        <v>1</v>
      </c>
      <c r="D3" s="30">
        <v>2</v>
      </c>
      <c r="E3" s="30">
        <v>3</v>
      </c>
      <c r="F3" s="30">
        <v>4</v>
      </c>
      <c r="G3" s="30">
        <v>5</v>
      </c>
      <c r="H3" s="30">
        <v>6</v>
      </c>
      <c r="I3" s="30">
        <v>7</v>
      </c>
      <c r="J3" s="30">
        <v>8</v>
      </c>
      <c r="K3" s="30">
        <v>9</v>
      </c>
      <c r="L3" s="30">
        <v>10</v>
      </c>
      <c r="M3" s="30">
        <v>11</v>
      </c>
      <c r="N3" s="30">
        <v>12</v>
      </c>
      <c r="O3" s="30">
        <v>13</v>
      </c>
      <c r="P3" s="30">
        <v>14</v>
      </c>
      <c r="Q3" s="30">
        <v>15</v>
      </c>
      <c r="R3" s="76" t="s">
        <v>42</v>
      </c>
    </row>
    <row r="4" spans="1:18" s="29" customFormat="1" ht="15.75" customHeight="1" x14ac:dyDescent="0.25">
      <c r="A4" s="27" t="s">
        <v>23</v>
      </c>
      <c r="B4" s="31">
        <f t="shared" ref="B4:B6" si="0">SUM(C4:Q4)</f>
        <v>251</v>
      </c>
      <c r="C4" s="27">
        <v>21</v>
      </c>
      <c r="D4" s="27">
        <v>18</v>
      </c>
      <c r="E4" s="27">
        <v>19</v>
      </c>
      <c r="F4" s="27">
        <v>6</v>
      </c>
      <c r="G4" s="27">
        <v>16</v>
      </c>
      <c r="H4" s="27">
        <v>13</v>
      </c>
      <c r="I4" s="27">
        <v>31</v>
      </c>
      <c r="J4" s="27">
        <v>31</v>
      </c>
      <c r="K4" s="27">
        <v>20</v>
      </c>
      <c r="L4" s="27">
        <v>21</v>
      </c>
      <c r="M4" s="27">
        <v>19</v>
      </c>
      <c r="N4" s="27">
        <v>12</v>
      </c>
      <c r="O4" s="27">
        <v>7</v>
      </c>
      <c r="P4" s="27">
        <v>12</v>
      </c>
      <c r="Q4" s="27">
        <v>5</v>
      </c>
      <c r="R4" s="68">
        <f>B4/B18</f>
        <v>0.10003985651654046</v>
      </c>
    </row>
    <row r="5" spans="1:18" s="29" customFormat="1" ht="15.75" customHeight="1" x14ac:dyDescent="0.25">
      <c r="A5" s="27" t="s">
        <v>24</v>
      </c>
      <c r="B5" s="31">
        <f t="shared" si="0"/>
        <v>2242</v>
      </c>
      <c r="C5" s="27">
        <v>140</v>
      </c>
      <c r="D5" s="27">
        <v>155</v>
      </c>
      <c r="E5" s="27">
        <v>158</v>
      </c>
      <c r="F5" s="27">
        <v>149</v>
      </c>
      <c r="G5" s="27">
        <v>140</v>
      </c>
      <c r="H5" s="27">
        <v>127</v>
      </c>
      <c r="I5" s="27">
        <v>153</v>
      </c>
      <c r="J5" s="27">
        <v>222</v>
      </c>
      <c r="K5" s="27">
        <v>148</v>
      </c>
      <c r="L5" s="27">
        <v>213</v>
      </c>
      <c r="M5" s="27">
        <v>184</v>
      </c>
      <c r="N5" s="27">
        <v>130</v>
      </c>
      <c r="O5" s="27">
        <v>138</v>
      </c>
      <c r="P5" s="27">
        <v>137</v>
      </c>
      <c r="Q5" s="27">
        <v>48</v>
      </c>
      <c r="R5" s="68">
        <f>B5/B18</f>
        <v>0.89358310083698689</v>
      </c>
    </row>
    <row r="6" spans="1:18" s="29" customFormat="1" ht="15.75" customHeight="1" x14ac:dyDescent="0.25">
      <c r="A6" s="28" t="s">
        <v>3</v>
      </c>
      <c r="B6" s="31">
        <f t="shared" si="0"/>
        <v>2493</v>
      </c>
      <c r="C6" s="39">
        <f t="shared" ref="C6:Q6" si="1">SUM(C4:C5)</f>
        <v>161</v>
      </c>
      <c r="D6" s="39">
        <f t="shared" si="1"/>
        <v>173</v>
      </c>
      <c r="E6" s="39">
        <f t="shared" si="1"/>
        <v>177</v>
      </c>
      <c r="F6" s="39">
        <f t="shared" si="1"/>
        <v>155</v>
      </c>
      <c r="G6" s="39">
        <f t="shared" si="1"/>
        <v>156</v>
      </c>
      <c r="H6" s="39">
        <f t="shared" si="1"/>
        <v>140</v>
      </c>
      <c r="I6" s="39">
        <f t="shared" si="1"/>
        <v>184</v>
      </c>
      <c r="J6" s="39">
        <f t="shared" si="1"/>
        <v>253</v>
      </c>
      <c r="K6" s="39">
        <f t="shared" si="1"/>
        <v>168</v>
      </c>
      <c r="L6" s="39">
        <f t="shared" si="1"/>
        <v>234</v>
      </c>
      <c r="M6" s="39">
        <f t="shared" si="1"/>
        <v>203</v>
      </c>
      <c r="N6" s="39">
        <f t="shared" si="1"/>
        <v>142</v>
      </c>
      <c r="O6" s="39">
        <f t="shared" si="1"/>
        <v>145</v>
      </c>
      <c r="P6" s="39">
        <f t="shared" si="1"/>
        <v>149</v>
      </c>
      <c r="Q6" s="39">
        <f t="shared" si="1"/>
        <v>53</v>
      </c>
      <c r="R6" s="65"/>
    </row>
    <row r="7" spans="1:18" s="29" customFormat="1" ht="15.75" customHeight="1" x14ac:dyDescent="0.25">
      <c r="A7" s="32"/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65"/>
    </row>
    <row r="8" spans="1:18" s="29" customFormat="1" ht="15.75" customHeight="1" x14ac:dyDescent="0.25">
      <c r="C8" s="115" t="s">
        <v>1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65"/>
    </row>
    <row r="9" spans="1:18" s="29" customFormat="1" ht="15.75" customHeight="1" x14ac:dyDescent="0.25">
      <c r="A9" s="34" t="s">
        <v>4</v>
      </c>
      <c r="B9" s="34" t="s">
        <v>5</v>
      </c>
      <c r="C9" s="34">
        <v>1</v>
      </c>
      <c r="D9" s="34">
        <v>2</v>
      </c>
      <c r="E9" s="34">
        <v>3</v>
      </c>
      <c r="F9" s="34">
        <v>4</v>
      </c>
      <c r="G9" s="34">
        <v>5</v>
      </c>
      <c r="H9" s="34">
        <v>6</v>
      </c>
      <c r="I9" s="34">
        <v>7</v>
      </c>
      <c r="J9" s="34">
        <v>8</v>
      </c>
      <c r="K9" s="34">
        <v>9</v>
      </c>
      <c r="L9" s="34">
        <v>10</v>
      </c>
      <c r="M9" s="34">
        <v>11</v>
      </c>
      <c r="N9" s="34">
        <v>12</v>
      </c>
      <c r="O9" s="34">
        <v>13</v>
      </c>
      <c r="P9" s="34">
        <v>14</v>
      </c>
      <c r="Q9" s="34">
        <v>15</v>
      </c>
      <c r="R9" s="65"/>
    </row>
    <row r="10" spans="1:18" s="29" customFormat="1" ht="15.75" customHeight="1" x14ac:dyDescent="0.25">
      <c r="A10" s="27" t="s">
        <v>6</v>
      </c>
      <c r="B10" s="27">
        <f>SUM(C10:Q10)</f>
        <v>11</v>
      </c>
      <c r="C10" s="27">
        <v>0</v>
      </c>
      <c r="D10" s="27">
        <v>1</v>
      </c>
      <c r="E10" s="27">
        <v>0</v>
      </c>
      <c r="F10" s="27">
        <v>1</v>
      </c>
      <c r="G10" s="27">
        <v>0</v>
      </c>
      <c r="H10" s="27">
        <v>1</v>
      </c>
      <c r="I10" s="27">
        <v>1</v>
      </c>
      <c r="J10" s="27">
        <v>0</v>
      </c>
      <c r="K10" s="27">
        <v>1</v>
      </c>
      <c r="L10" s="27">
        <v>1</v>
      </c>
      <c r="M10" s="27">
        <v>1</v>
      </c>
      <c r="N10" s="27">
        <v>1</v>
      </c>
      <c r="O10" s="27">
        <v>1</v>
      </c>
      <c r="P10" s="27">
        <v>1</v>
      </c>
      <c r="Q10" s="27">
        <v>1</v>
      </c>
      <c r="R10" s="68">
        <f>B10/B18</f>
        <v>4.3842168194499799E-3</v>
      </c>
    </row>
    <row r="11" spans="1:18" s="29" customFormat="1" ht="15.75" customHeight="1" x14ac:dyDescent="0.25">
      <c r="A11" s="27" t="s">
        <v>7</v>
      </c>
      <c r="B11" s="27">
        <f>SUM(C11:Q11)</f>
        <v>5</v>
      </c>
      <c r="C11" s="27">
        <v>1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3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0</v>
      </c>
      <c r="R11" s="68">
        <f>B11/B18</f>
        <v>1.9928258270227183E-3</v>
      </c>
    </row>
    <row r="12" spans="1:18" s="29" customFormat="1" ht="15.75" customHeight="1" x14ac:dyDescent="0.25">
      <c r="A12" s="28" t="s">
        <v>8</v>
      </c>
      <c r="B12" s="28">
        <f>SUM(B10:B11)</f>
        <v>16</v>
      </c>
      <c r="C12" s="39">
        <f t="shared" ref="C12:Q12" si="2">SUM(C10:C11)</f>
        <v>1</v>
      </c>
      <c r="D12" s="39">
        <f t="shared" si="2"/>
        <v>1</v>
      </c>
      <c r="E12" s="39">
        <f t="shared" si="2"/>
        <v>0</v>
      </c>
      <c r="F12" s="39">
        <f t="shared" si="2"/>
        <v>1</v>
      </c>
      <c r="G12" s="39">
        <f t="shared" si="2"/>
        <v>0</v>
      </c>
      <c r="H12" s="39">
        <f t="shared" si="2"/>
        <v>1</v>
      </c>
      <c r="I12" s="39">
        <f t="shared" si="2"/>
        <v>4</v>
      </c>
      <c r="J12" s="39">
        <f t="shared" si="2"/>
        <v>0</v>
      </c>
      <c r="K12" s="39">
        <f t="shared" si="2"/>
        <v>1</v>
      </c>
      <c r="L12" s="39">
        <f t="shared" si="2"/>
        <v>1</v>
      </c>
      <c r="M12" s="39">
        <f t="shared" si="2"/>
        <v>1</v>
      </c>
      <c r="N12" s="39">
        <f t="shared" si="2"/>
        <v>1</v>
      </c>
      <c r="O12" s="39">
        <f t="shared" si="2"/>
        <v>2</v>
      </c>
      <c r="P12" s="39">
        <f t="shared" si="2"/>
        <v>1</v>
      </c>
      <c r="Q12" s="39">
        <f t="shared" si="2"/>
        <v>1</v>
      </c>
      <c r="R12" s="65"/>
    </row>
    <row r="13" spans="1:18" s="29" customFormat="1" ht="15.75" customHeight="1" x14ac:dyDescent="0.25">
      <c r="R13" s="65"/>
    </row>
    <row r="14" spans="1:18" s="29" customFormat="1" ht="15.75" customHeight="1" x14ac:dyDescent="0.25">
      <c r="C14" s="117" t="s">
        <v>1</v>
      </c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65"/>
    </row>
    <row r="15" spans="1:18" s="29" customFormat="1" ht="15.75" customHeight="1" x14ac:dyDescent="0.25">
      <c r="A15" s="35" t="s">
        <v>25</v>
      </c>
      <c r="B15" s="35" t="s">
        <v>5</v>
      </c>
      <c r="C15" s="35">
        <v>1</v>
      </c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  <c r="J15" s="35">
        <v>8</v>
      </c>
      <c r="K15" s="35">
        <v>9</v>
      </c>
      <c r="L15" s="35">
        <v>10</v>
      </c>
      <c r="M15" s="35">
        <v>11</v>
      </c>
      <c r="N15" s="35">
        <v>12</v>
      </c>
      <c r="O15" s="35">
        <v>13</v>
      </c>
      <c r="P15" s="35">
        <v>14</v>
      </c>
      <c r="Q15" s="35">
        <v>15</v>
      </c>
      <c r="R15" s="65"/>
    </row>
    <row r="16" spans="1:18" s="29" customFormat="1" ht="15.75" customHeight="1" x14ac:dyDescent="0.25">
      <c r="A16" s="28" t="s">
        <v>26</v>
      </c>
      <c r="B16" s="27">
        <f>SUM(C16:Q16)</f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65"/>
    </row>
    <row r="17" spans="1:18" s="29" customFormat="1" ht="15.75" customHeight="1" x14ac:dyDescent="0.25">
      <c r="R17" s="65"/>
    </row>
    <row r="18" spans="1:18" s="29" customFormat="1" ht="15.75" customHeight="1" x14ac:dyDescent="0.25">
      <c r="A18" s="38" t="s">
        <v>9</v>
      </c>
      <c r="B18" s="38">
        <f>B16+B12+B6</f>
        <v>2509</v>
      </c>
      <c r="C18" s="40">
        <f>C12+C6+C16</f>
        <v>162</v>
      </c>
      <c r="D18" s="40">
        <f t="shared" ref="D18:Q18" si="3">D12+D6+D16</f>
        <v>174</v>
      </c>
      <c r="E18" s="40">
        <f t="shared" si="3"/>
        <v>177</v>
      </c>
      <c r="F18" s="40">
        <f t="shared" si="3"/>
        <v>156</v>
      </c>
      <c r="G18" s="40">
        <f t="shared" si="3"/>
        <v>156</v>
      </c>
      <c r="H18" s="40">
        <f t="shared" si="3"/>
        <v>141</v>
      </c>
      <c r="I18" s="40">
        <f t="shared" si="3"/>
        <v>188</v>
      </c>
      <c r="J18" s="40">
        <f t="shared" si="3"/>
        <v>253</v>
      </c>
      <c r="K18" s="40">
        <f t="shared" si="3"/>
        <v>169</v>
      </c>
      <c r="L18" s="40">
        <f t="shared" si="3"/>
        <v>235</v>
      </c>
      <c r="M18" s="40">
        <f t="shared" si="3"/>
        <v>204</v>
      </c>
      <c r="N18" s="40">
        <f t="shared" si="3"/>
        <v>143</v>
      </c>
      <c r="O18" s="40">
        <f t="shared" si="3"/>
        <v>147</v>
      </c>
      <c r="P18" s="40">
        <f t="shared" si="3"/>
        <v>150</v>
      </c>
      <c r="Q18" s="40">
        <f t="shared" si="3"/>
        <v>54</v>
      </c>
      <c r="R18" s="65"/>
    </row>
    <row r="19" spans="1:18" s="29" customFormat="1" ht="15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65"/>
    </row>
    <row r="20" spans="1:18" s="29" customFormat="1" ht="15.75" customHeight="1" x14ac:dyDescent="0.25">
      <c r="C20" s="116" t="s">
        <v>1</v>
      </c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65"/>
    </row>
    <row r="21" spans="1:18" s="29" customFormat="1" ht="15.75" customHeight="1" x14ac:dyDescent="0.25">
      <c r="A21" s="36" t="s">
        <v>10</v>
      </c>
      <c r="B21" s="37" t="s">
        <v>2</v>
      </c>
      <c r="C21" s="37">
        <v>1</v>
      </c>
      <c r="D21" s="37">
        <v>2</v>
      </c>
      <c r="E21" s="37">
        <v>3</v>
      </c>
      <c r="F21" s="37">
        <v>4</v>
      </c>
      <c r="G21" s="37">
        <v>5</v>
      </c>
      <c r="H21" s="37">
        <v>6</v>
      </c>
      <c r="I21" s="37">
        <v>7</v>
      </c>
      <c r="J21" s="37">
        <v>8</v>
      </c>
      <c r="K21" s="37">
        <v>9</v>
      </c>
      <c r="L21" s="37">
        <v>10</v>
      </c>
      <c r="M21" s="37">
        <v>11</v>
      </c>
      <c r="N21" s="37">
        <v>12</v>
      </c>
      <c r="O21" s="37">
        <v>13</v>
      </c>
      <c r="P21" s="37">
        <v>14</v>
      </c>
      <c r="Q21" s="37">
        <v>15</v>
      </c>
      <c r="R21" s="65"/>
    </row>
    <row r="22" spans="1:18" s="29" customFormat="1" ht="15.75" customHeight="1" x14ac:dyDescent="0.25">
      <c r="A22" s="27" t="s">
        <v>11</v>
      </c>
      <c r="B22" s="27">
        <f t="shared" ref="B22:B23" si="4">SUM(C22:Q22)</f>
        <v>1259</v>
      </c>
      <c r="C22" s="27">
        <f>Affluenza!I4</f>
        <v>78</v>
      </c>
      <c r="D22" s="27">
        <f>Affluenza!I5</f>
        <v>86</v>
      </c>
      <c r="E22" s="27">
        <f>Affluenza!I6</f>
        <v>87</v>
      </c>
      <c r="F22" s="27">
        <f>Affluenza!I7</f>
        <v>81</v>
      </c>
      <c r="G22" s="27">
        <f>Affluenza!I8</f>
        <v>88</v>
      </c>
      <c r="H22" s="27">
        <f>Affluenza!I9</f>
        <v>70</v>
      </c>
      <c r="I22" s="27">
        <f>Affluenza!I10</f>
        <v>81</v>
      </c>
      <c r="J22" s="27">
        <f>Affluenza!I11</f>
        <v>129</v>
      </c>
      <c r="K22" s="27">
        <f>Affluenza!I12</f>
        <v>89</v>
      </c>
      <c r="L22" s="27">
        <f>Affluenza!I13</f>
        <v>120</v>
      </c>
      <c r="M22" s="27">
        <f>Affluenza!I14</f>
        <v>100</v>
      </c>
      <c r="N22" s="27">
        <f>Affluenza!I15</f>
        <v>78</v>
      </c>
      <c r="O22" s="27">
        <f>Affluenza!I16</f>
        <v>73</v>
      </c>
      <c r="P22" s="27">
        <f>Affluenza!I17</f>
        <v>68</v>
      </c>
      <c r="Q22" s="27">
        <f>Affluenza!I18</f>
        <v>31</v>
      </c>
      <c r="R22" s="65"/>
    </row>
    <row r="23" spans="1:18" s="29" customFormat="1" ht="15.75" customHeight="1" x14ac:dyDescent="0.25">
      <c r="A23" s="27" t="s">
        <v>12</v>
      </c>
      <c r="B23" s="27">
        <f t="shared" si="4"/>
        <v>1250</v>
      </c>
      <c r="C23" s="27">
        <f>Affluenza!J4</f>
        <v>84</v>
      </c>
      <c r="D23" s="27">
        <f>Affluenza!J5</f>
        <v>88</v>
      </c>
      <c r="E23" s="27">
        <f>Affluenza!J6</f>
        <v>90</v>
      </c>
      <c r="F23" s="27">
        <f>Affluenza!J7</f>
        <v>75</v>
      </c>
      <c r="G23" s="27">
        <f>Affluenza!J8</f>
        <v>68</v>
      </c>
      <c r="H23" s="27">
        <f>Affluenza!J9</f>
        <v>71</v>
      </c>
      <c r="I23" s="27">
        <f>Affluenza!J10</f>
        <v>107</v>
      </c>
      <c r="J23" s="27">
        <f>Affluenza!J11</f>
        <v>124</v>
      </c>
      <c r="K23" s="27">
        <f>Affluenza!J12</f>
        <v>80</v>
      </c>
      <c r="L23" s="27">
        <f>Affluenza!J13</f>
        <v>115</v>
      </c>
      <c r="M23" s="27">
        <f>Affluenza!J14</f>
        <v>104</v>
      </c>
      <c r="N23" s="27">
        <f>Affluenza!J15</f>
        <v>65</v>
      </c>
      <c r="O23" s="27">
        <f>Affluenza!J16</f>
        <v>74</v>
      </c>
      <c r="P23" s="27">
        <f>Affluenza!J17</f>
        <v>82</v>
      </c>
      <c r="Q23" s="27">
        <f>Affluenza!J18</f>
        <v>23</v>
      </c>
      <c r="R23" s="65"/>
    </row>
    <row r="24" spans="1:18" s="29" customFormat="1" ht="15.75" customHeight="1" x14ac:dyDescent="0.25">
      <c r="A24" s="27" t="s">
        <v>5</v>
      </c>
      <c r="B24" s="27">
        <f>SUM(C24:Q24)</f>
        <v>2509</v>
      </c>
      <c r="C24" s="27">
        <f>SUM(C22:C23)</f>
        <v>162</v>
      </c>
      <c r="D24" s="27">
        <f t="shared" ref="D24:Q24" si="5">SUM(D22:D23)</f>
        <v>174</v>
      </c>
      <c r="E24" s="27">
        <f t="shared" si="5"/>
        <v>177</v>
      </c>
      <c r="F24" s="27">
        <f t="shared" si="5"/>
        <v>156</v>
      </c>
      <c r="G24" s="27">
        <f t="shared" si="5"/>
        <v>156</v>
      </c>
      <c r="H24" s="27">
        <f t="shared" si="5"/>
        <v>141</v>
      </c>
      <c r="I24" s="27">
        <f t="shared" si="5"/>
        <v>188</v>
      </c>
      <c r="J24" s="27">
        <f t="shared" si="5"/>
        <v>253</v>
      </c>
      <c r="K24" s="27">
        <f t="shared" si="5"/>
        <v>169</v>
      </c>
      <c r="L24" s="27">
        <f t="shared" si="5"/>
        <v>235</v>
      </c>
      <c r="M24" s="27">
        <f t="shared" si="5"/>
        <v>204</v>
      </c>
      <c r="N24" s="27">
        <f t="shared" si="5"/>
        <v>143</v>
      </c>
      <c r="O24" s="27">
        <f t="shared" si="5"/>
        <v>147</v>
      </c>
      <c r="P24" s="27">
        <f t="shared" si="5"/>
        <v>150</v>
      </c>
      <c r="Q24" s="27">
        <f t="shared" si="5"/>
        <v>54</v>
      </c>
      <c r="R24" s="65"/>
    </row>
    <row r="25" spans="1:18" ht="15.75" customHeight="1" x14ac:dyDescent="0.25">
      <c r="A25" s="43"/>
    </row>
    <row r="26" spans="1:18" ht="15.75" customHeight="1" x14ac:dyDescent="0.25"/>
    <row r="27" spans="1:18" s="2" customFormat="1" ht="15.75" customHeight="1" x14ac:dyDescent="0.25">
      <c r="A27" s="2" t="s">
        <v>13</v>
      </c>
      <c r="B27" s="3" t="str">
        <f t="shared" ref="B27:Q27" si="6">IF(B18=B24,"OK","NO")</f>
        <v>OK</v>
      </c>
      <c r="C27" s="3" t="str">
        <f t="shared" si="6"/>
        <v>OK</v>
      </c>
      <c r="D27" s="3" t="str">
        <f t="shared" si="6"/>
        <v>OK</v>
      </c>
      <c r="E27" s="3" t="str">
        <f t="shared" si="6"/>
        <v>OK</v>
      </c>
      <c r="F27" s="3" t="str">
        <f t="shared" si="6"/>
        <v>OK</v>
      </c>
      <c r="G27" s="3" t="str">
        <f t="shared" si="6"/>
        <v>OK</v>
      </c>
      <c r="H27" s="3" t="str">
        <f t="shared" si="6"/>
        <v>OK</v>
      </c>
      <c r="I27" s="3" t="str">
        <f t="shared" si="6"/>
        <v>OK</v>
      </c>
      <c r="J27" s="3" t="str">
        <f t="shared" si="6"/>
        <v>OK</v>
      </c>
      <c r="K27" s="3" t="str">
        <f t="shared" si="6"/>
        <v>OK</v>
      </c>
      <c r="L27" s="3" t="str">
        <f t="shared" si="6"/>
        <v>OK</v>
      </c>
      <c r="M27" s="3" t="str">
        <f t="shared" si="6"/>
        <v>OK</v>
      </c>
      <c r="N27" s="3" t="str">
        <f t="shared" si="6"/>
        <v>OK</v>
      </c>
      <c r="O27" s="3" t="str">
        <f t="shared" si="6"/>
        <v>OK</v>
      </c>
      <c r="P27" s="3" t="str">
        <f t="shared" si="6"/>
        <v>OK</v>
      </c>
      <c r="Q27" s="3" t="str">
        <f t="shared" si="6"/>
        <v>OK</v>
      </c>
      <c r="R27" s="72"/>
    </row>
  </sheetData>
  <mergeCells count="6">
    <mergeCell ref="C20:Q20"/>
    <mergeCell ref="A1:Q1"/>
    <mergeCell ref="B2:B3"/>
    <mergeCell ref="C2:Q2"/>
    <mergeCell ref="C8:Q8"/>
    <mergeCell ref="C14:Q14"/>
  </mergeCells>
  <conditionalFormatting sqref="B27:Q27">
    <cfRule type="containsText" dxfId="2" priority="1" operator="containsText" text="no">
      <formula>NOT(ISERROR(SEARCH("no",B27)))</formula>
    </cfRule>
  </conditionalFormatting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R27"/>
  <sheetViews>
    <sheetView zoomScaleNormal="100" workbookViewId="0">
      <selection activeCell="R4" sqref="R4"/>
    </sheetView>
  </sheetViews>
  <sheetFormatPr defaultRowHeight="15" x14ac:dyDescent="0.25"/>
  <cols>
    <col min="1" max="1" width="29.28515625" customWidth="1"/>
    <col min="2" max="2" width="11.5703125" style="1" customWidth="1"/>
    <col min="18" max="18" width="8.85546875" style="69"/>
  </cols>
  <sheetData>
    <row r="1" spans="1:18" s="29" customFormat="1" ht="111" customHeight="1" x14ac:dyDescent="0.25">
      <c r="A1" s="110" t="s">
        <v>33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64"/>
    </row>
    <row r="2" spans="1:18" s="29" customFormat="1" ht="15.75" customHeight="1" x14ac:dyDescent="0.25">
      <c r="B2" s="112" t="s">
        <v>0</v>
      </c>
      <c r="C2" s="114" t="s">
        <v>1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64"/>
    </row>
    <row r="3" spans="1:18" s="29" customFormat="1" ht="15.75" customHeight="1" x14ac:dyDescent="0.25">
      <c r="A3" s="30" t="s">
        <v>27</v>
      </c>
      <c r="B3" s="113"/>
      <c r="C3" s="30">
        <v>1</v>
      </c>
      <c r="D3" s="30">
        <v>2</v>
      </c>
      <c r="E3" s="30">
        <v>3</v>
      </c>
      <c r="F3" s="30">
        <v>4</v>
      </c>
      <c r="G3" s="30">
        <v>5</v>
      </c>
      <c r="H3" s="30">
        <v>6</v>
      </c>
      <c r="I3" s="30">
        <v>7</v>
      </c>
      <c r="J3" s="30">
        <v>8</v>
      </c>
      <c r="K3" s="30">
        <v>9</v>
      </c>
      <c r="L3" s="30">
        <v>10</v>
      </c>
      <c r="M3" s="30">
        <v>11</v>
      </c>
      <c r="N3" s="30">
        <v>12</v>
      </c>
      <c r="O3" s="30">
        <v>13</v>
      </c>
      <c r="P3" s="30">
        <v>14</v>
      </c>
      <c r="Q3" s="30">
        <v>15</v>
      </c>
      <c r="R3" s="77" t="s">
        <v>42</v>
      </c>
    </row>
    <row r="4" spans="1:18" s="29" customFormat="1" ht="15.75" customHeight="1" x14ac:dyDescent="0.25">
      <c r="A4" s="27" t="s">
        <v>23</v>
      </c>
      <c r="B4" s="31">
        <f t="shared" ref="B4:B6" si="0">SUM(C4:Q4)</f>
        <v>133</v>
      </c>
      <c r="C4" s="27">
        <v>9</v>
      </c>
      <c r="D4" s="27">
        <v>5</v>
      </c>
      <c r="E4" s="27">
        <v>9</v>
      </c>
      <c r="F4" s="27">
        <v>4</v>
      </c>
      <c r="G4" s="27">
        <v>5</v>
      </c>
      <c r="H4" s="27">
        <v>6</v>
      </c>
      <c r="I4" s="27">
        <v>17</v>
      </c>
      <c r="J4" s="27">
        <v>25</v>
      </c>
      <c r="K4" s="27">
        <v>8</v>
      </c>
      <c r="L4" s="27">
        <v>12</v>
      </c>
      <c r="M4" s="27">
        <v>6</v>
      </c>
      <c r="N4" s="27">
        <v>6</v>
      </c>
      <c r="O4" s="27">
        <v>9</v>
      </c>
      <c r="P4" s="27">
        <v>9</v>
      </c>
      <c r="Q4" s="27">
        <v>3</v>
      </c>
      <c r="R4" s="73">
        <f>B4/B18</f>
        <v>5.298804780876494E-2</v>
      </c>
    </row>
    <row r="5" spans="1:18" s="29" customFormat="1" ht="15.75" customHeight="1" x14ac:dyDescent="0.25">
      <c r="A5" s="27" t="s">
        <v>24</v>
      </c>
      <c r="B5" s="31">
        <f t="shared" si="0"/>
        <v>2358</v>
      </c>
      <c r="C5" s="27">
        <v>151</v>
      </c>
      <c r="D5" s="27">
        <v>169</v>
      </c>
      <c r="E5" s="27">
        <v>167</v>
      </c>
      <c r="F5" s="27">
        <v>152</v>
      </c>
      <c r="G5" s="27">
        <v>150</v>
      </c>
      <c r="H5" s="27">
        <v>135</v>
      </c>
      <c r="I5" s="27">
        <v>167</v>
      </c>
      <c r="J5" s="27">
        <v>227</v>
      </c>
      <c r="K5" s="27">
        <v>159</v>
      </c>
      <c r="L5" s="27">
        <v>221</v>
      </c>
      <c r="M5" s="27">
        <v>198</v>
      </c>
      <c r="N5" s="27">
        <v>136</v>
      </c>
      <c r="O5" s="27">
        <v>137</v>
      </c>
      <c r="P5" s="27">
        <v>138</v>
      </c>
      <c r="Q5" s="27">
        <v>51</v>
      </c>
      <c r="R5" s="73">
        <f>B5/B18</f>
        <v>0.93944223107569724</v>
      </c>
    </row>
    <row r="6" spans="1:18" s="29" customFormat="1" ht="15.75" customHeight="1" x14ac:dyDescent="0.25">
      <c r="A6" s="28" t="s">
        <v>3</v>
      </c>
      <c r="B6" s="31">
        <f t="shared" si="0"/>
        <v>2491</v>
      </c>
      <c r="C6" s="39">
        <f t="shared" ref="C6:Q6" si="1">SUM(C4:C5)</f>
        <v>160</v>
      </c>
      <c r="D6" s="39">
        <f t="shared" si="1"/>
        <v>174</v>
      </c>
      <c r="E6" s="39">
        <f t="shared" si="1"/>
        <v>176</v>
      </c>
      <c r="F6" s="39">
        <f t="shared" si="1"/>
        <v>156</v>
      </c>
      <c r="G6" s="39">
        <f t="shared" si="1"/>
        <v>155</v>
      </c>
      <c r="H6" s="39">
        <f t="shared" si="1"/>
        <v>141</v>
      </c>
      <c r="I6" s="39">
        <f t="shared" si="1"/>
        <v>184</v>
      </c>
      <c r="J6" s="39">
        <f t="shared" si="1"/>
        <v>252</v>
      </c>
      <c r="K6" s="39">
        <f t="shared" si="1"/>
        <v>167</v>
      </c>
      <c r="L6" s="39">
        <f t="shared" si="1"/>
        <v>233</v>
      </c>
      <c r="M6" s="39">
        <f t="shared" si="1"/>
        <v>204</v>
      </c>
      <c r="N6" s="39">
        <f t="shared" si="1"/>
        <v>142</v>
      </c>
      <c r="O6" s="39">
        <f t="shared" si="1"/>
        <v>146</v>
      </c>
      <c r="P6" s="39">
        <f t="shared" si="1"/>
        <v>147</v>
      </c>
      <c r="Q6" s="39">
        <f t="shared" si="1"/>
        <v>54</v>
      </c>
      <c r="R6" s="64"/>
    </row>
    <row r="7" spans="1:18" s="29" customFormat="1" ht="15.75" customHeight="1" x14ac:dyDescent="0.25">
      <c r="A7" s="32"/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64"/>
    </row>
    <row r="8" spans="1:18" s="29" customFormat="1" ht="15.75" customHeight="1" x14ac:dyDescent="0.25">
      <c r="C8" s="115" t="s">
        <v>1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64"/>
    </row>
    <row r="9" spans="1:18" s="29" customFormat="1" ht="15.75" customHeight="1" x14ac:dyDescent="0.25">
      <c r="A9" s="34" t="s">
        <v>4</v>
      </c>
      <c r="B9" s="34" t="s">
        <v>5</v>
      </c>
      <c r="C9" s="34">
        <v>1</v>
      </c>
      <c r="D9" s="34">
        <v>2</v>
      </c>
      <c r="E9" s="34">
        <v>3</v>
      </c>
      <c r="F9" s="34">
        <v>4</v>
      </c>
      <c r="G9" s="34">
        <v>5</v>
      </c>
      <c r="H9" s="34">
        <v>6</v>
      </c>
      <c r="I9" s="34">
        <v>7</v>
      </c>
      <c r="J9" s="34">
        <v>8</v>
      </c>
      <c r="K9" s="34">
        <v>9</v>
      </c>
      <c r="L9" s="34">
        <v>10</v>
      </c>
      <c r="M9" s="34">
        <v>11</v>
      </c>
      <c r="N9" s="34">
        <v>12</v>
      </c>
      <c r="O9" s="34">
        <v>13</v>
      </c>
      <c r="P9" s="34">
        <v>14</v>
      </c>
      <c r="Q9" s="34">
        <v>15</v>
      </c>
      <c r="R9" s="64"/>
    </row>
    <row r="10" spans="1:18" s="29" customFormat="1" ht="15.75" customHeight="1" x14ac:dyDescent="0.25">
      <c r="A10" s="27" t="s">
        <v>6</v>
      </c>
      <c r="B10" s="27">
        <f>SUM(C10:Q10)</f>
        <v>14</v>
      </c>
      <c r="C10" s="27">
        <v>1</v>
      </c>
      <c r="D10" s="27">
        <v>0</v>
      </c>
      <c r="E10" s="27">
        <v>1</v>
      </c>
      <c r="F10" s="27">
        <v>0</v>
      </c>
      <c r="G10" s="27">
        <v>1</v>
      </c>
      <c r="H10" s="27">
        <v>0</v>
      </c>
      <c r="I10" s="27">
        <v>1</v>
      </c>
      <c r="J10" s="27">
        <v>2</v>
      </c>
      <c r="K10" s="27">
        <v>2</v>
      </c>
      <c r="L10" s="27">
        <v>2</v>
      </c>
      <c r="M10" s="27">
        <v>0</v>
      </c>
      <c r="N10" s="27">
        <v>1</v>
      </c>
      <c r="O10" s="27">
        <v>1</v>
      </c>
      <c r="P10" s="27">
        <v>2</v>
      </c>
      <c r="Q10" s="27">
        <v>0</v>
      </c>
      <c r="R10" s="73">
        <f>B10/B18</f>
        <v>5.5776892430278889E-3</v>
      </c>
    </row>
    <row r="11" spans="1:18" s="29" customFormat="1" ht="15.75" customHeight="1" x14ac:dyDescent="0.25">
      <c r="A11" s="27" t="s">
        <v>7</v>
      </c>
      <c r="B11" s="27">
        <f>SUM(C11:Q11)</f>
        <v>5</v>
      </c>
      <c r="C11" s="27">
        <v>1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3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1</v>
      </c>
      <c r="Q11" s="27">
        <v>0</v>
      </c>
      <c r="R11" s="73">
        <f>B11/B18</f>
        <v>1.9920318725099601E-3</v>
      </c>
    </row>
    <row r="12" spans="1:18" s="29" customFormat="1" ht="15.75" customHeight="1" x14ac:dyDescent="0.25">
      <c r="A12" s="28" t="s">
        <v>8</v>
      </c>
      <c r="B12" s="28">
        <f>SUM(B10:B11)</f>
        <v>19</v>
      </c>
      <c r="C12" s="39">
        <f t="shared" ref="C12:Q12" si="2">SUM(C10:C11)</f>
        <v>2</v>
      </c>
      <c r="D12" s="39">
        <f t="shared" si="2"/>
        <v>0</v>
      </c>
      <c r="E12" s="39">
        <f t="shared" si="2"/>
        <v>1</v>
      </c>
      <c r="F12" s="39">
        <f t="shared" si="2"/>
        <v>0</v>
      </c>
      <c r="G12" s="39">
        <f t="shared" si="2"/>
        <v>1</v>
      </c>
      <c r="H12" s="39">
        <f t="shared" si="2"/>
        <v>0</v>
      </c>
      <c r="I12" s="39">
        <f t="shared" si="2"/>
        <v>4</v>
      </c>
      <c r="J12" s="39">
        <f t="shared" si="2"/>
        <v>2</v>
      </c>
      <c r="K12" s="39">
        <f t="shared" si="2"/>
        <v>2</v>
      </c>
      <c r="L12" s="39">
        <f t="shared" si="2"/>
        <v>2</v>
      </c>
      <c r="M12" s="39">
        <f t="shared" si="2"/>
        <v>0</v>
      </c>
      <c r="N12" s="39">
        <f t="shared" si="2"/>
        <v>1</v>
      </c>
      <c r="O12" s="39">
        <f t="shared" si="2"/>
        <v>1</v>
      </c>
      <c r="P12" s="39">
        <f t="shared" si="2"/>
        <v>3</v>
      </c>
      <c r="Q12" s="39">
        <f t="shared" si="2"/>
        <v>0</v>
      </c>
      <c r="R12" s="64"/>
    </row>
    <row r="13" spans="1:18" s="29" customFormat="1" ht="15.75" customHeight="1" x14ac:dyDescent="0.25">
      <c r="R13" s="64"/>
    </row>
    <row r="14" spans="1:18" s="29" customFormat="1" ht="15.75" customHeight="1" x14ac:dyDescent="0.25">
      <c r="C14" s="117" t="s">
        <v>1</v>
      </c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64"/>
    </row>
    <row r="15" spans="1:18" s="29" customFormat="1" ht="15.75" customHeight="1" x14ac:dyDescent="0.25">
      <c r="A15" s="35" t="s">
        <v>25</v>
      </c>
      <c r="B15" s="35" t="s">
        <v>5</v>
      </c>
      <c r="C15" s="35">
        <v>1</v>
      </c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  <c r="J15" s="35">
        <v>8</v>
      </c>
      <c r="K15" s="35">
        <v>9</v>
      </c>
      <c r="L15" s="35">
        <v>10</v>
      </c>
      <c r="M15" s="35">
        <v>11</v>
      </c>
      <c r="N15" s="35">
        <v>12</v>
      </c>
      <c r="O15" s="35">
        <v>13</v>
      </c>
      <c r="P15" s="35">
        <v>14</v>
      </c>
      <c r="Q15" s="35">
        <v>15</v>
      </c>
      <c r="R15" s="64"/>
    </row>
    <row r="16" spans="1:18" s="29" customFormat="1" ht="15.75" customHeight="1" x14ac:dyDescent="0.25">
      <c r="A16" s="28" t="s">
        <v>26</v>
      </c>
      <c r="B16" s="27">
        <f>SUM(C16:Q16)</f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64"/>
    </row>
    <row r="17" spans="1:18" s="29" customFormat="1" ht="15.75" customHeight="1" x14ac:dyDescent="0.25">
      <c r="R17" s="64"/>
    </row>
    <row r="18" spans="1:18" s="29" customFormat="1" ht="15.75" customHeight="1" x14ac:dyDescent="0.25">
      <c r="A18" s="38" t="s">
        <v>9</v>
      </c>
      <c r="B18" s="38">
        <f>B16+B12+B6</f>
        <v>2510</v>
      </c>
      <c r="C18" s="40">
        <f>C12+C6+C16</f>
        <v>162</v>
      </c>
      <c r="D18" s="40">
        <f t="shared" ref="D18:Q18" si="3">D12+D6+D16</f>
        <v>174</v>
      </c>
      <c r="E18" s="40">
        <f t="shared" si="3"/>
        <v>177</v>
      </c>
      <c r="F18" s="40">
        <f t="shared" si="3"/>
        <v>156</v>
      </c>
      <c r="G18" s="40">
        <f t="shared" si="3"/>
        <v>156</v>
      </c>
      <c r="H18" s="40">
        <f t="shared" si="3"/>
        <v>141</v>
      </c>
      <c r="I18" s="40">
        <f t="shared" si="3"/>
        <v>188</v>
      </c>
      <c r="J18" s="40">
        <f t="shared" si="3"/>
        <v>254</v>
      </c>
      <c r="K18" s="40">
        <f t="shared" si="3"/>
        <v>169</v>
      </c>
      <c r="L18" s="40">
        <f t="shared" si="3"/>
        <v>235</v>
      </c>
      <c r="M18" s="40">
        <f t="shared" si="3"/>
        <v>204</v>
      </c>
      <c r="N18" s="40">
        <f t="shared" si="3"/>
        <v>143</v>
      </c>
      <c r="O18" s="40">
        <f t="shared" si="3"/>
        <v>147</v>
      </c>
      <c r="P18" s="40">
        <f t="shared" si="3"/>
        <v>150</v>
      </c>
      <c r="Q18" s="40">
        <f t="shared" si="3"/>
        <v>54</v>
      </c>
      <c r="R18" s="64"/>
    </row>
    <row r="19" spans="1:18" s="29" customFormat="1" ht="15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64"/>
    </row>
    <row r="20" spans="1:18" s="29" customFormat="1" ht="15.75" customHeight="1" x14ac:dyDescent="0.25">
      <c r="C20" s="116" t="s">
        <v>1</v>
      </c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64"/>
    </row>
    <row r="21" spans="1:18" s="29" customFormat="1" ht="15.75" customHeight="1" x14ac:dyDescent="0.25">
      <c r="A21" s="36" t="s">
        <v>10</v>
      </c>
      <c r="B21" s="37" t="s">
        <v>2</v>
      </c>
      <c r="C21" s="37">
        <v>1</v>
      </c>
      <c r="D21" s="37">
        <v>2</v>
      </c>
      <c r="E21" s="37">
        <v>3</v>
      </c>
      <c r="F21" s="37">
        <v>4</v>
      </c>
      <c r="G21" s="37">
        <v>5</v>
      </c>
      <c r="H21" s="37">
        <v>6</v>
      </c>
      <c r="I21" s="37">
        <v>7</v>
      </c>
      <c r="J21" s="37">
        <v>8</v>
      </c>
      <c r="K21" s="37">
        <v>9</v>
      </c>
      <c r="L21" s="37">
        <v>10</v>
      </c>
      <c r="M21" s="37">
        <v>11</v>
      </c>
      <c r="N21" s="37">
        <v>12</v>
      </c>
      <c r="O21" s="37">
        <v>13</v>
      </c>
      <c r="P21" s="37">
        <v>14</v>
      </c>
      <c r="Q21" s="37">
        <v>15</v>
      </c>
      <c r="R21" s="64"/>
    </row>
    <row r="22" spans="1:18" s="29" customFormat="1" ht="15.75" customHeight="1" x14ac:dyDescent="0.25">
      <c r="A22" s="27" t="s">
        <v>11</v>
      </c>
      <c r="B22" s="27">
        <f t="shared" ref="B22:B23" si="4">SUM(C22:Q22)</f>
        <v>1259</v>
      </c>
      <c r="C22" s="27">
        <f>Affluenza!I4</f>
        <v>78</v>
      </c>
      <c r="D22" s="27">
        <f>Affluenza!I5</f>
        <v>86</v>
      </c>
      <c r="E22" s="27">
        <f>Affluenza!I6</f>
        <v>87</v>
      </c>
      <c r="F22" s="27">
        <f>Affluenza!I7</f>
        <v>81</v>
      </c>
      <c r="G22" s="27">
        <f>Affluenza!I8</f>
        <v>88</v>
      </c>
      <c r="H22" s="27">
        <f>Affluenza!I9</f>
        <v>70</v>
      </c>
      <c r="I22" s="27">
        <f>Affluenza!I10</f>
        <v>81</v>
      </c>
      <c r="J22" s="27">
        <f>Affluenza!I11</f>
        <v>129</v>
      </c>
      <c r="K22" s="27">
        <f>Affluenza!I12</f>
        <v>89</v>
      </c>
      <c r="L22" s="27">
        <f>Affluenza!I13</f>
        <v>120</v>
      </c>
      <c r="M22" s="27">
        <f>Affluenza!I14</f>
        <v>100</v>
      </c>
      <c r="N22" s="27">
        <f>Affluenza!I15</f>
        <v>78</v>
      </c>
      <c r="O22" s="27">
        <f>Affluenza!I16</f>
        <v>73</v>
      </c>
      <c r="P22" s="27">
        <f>Affluenza!I17</f>
        <v>68</v>
      </c>
      <c r="Q22" s="27">
        <f>Affluenza!I18</f>
        <v>31</v>
      </c>
      <c r="R22" s="64"/>
    </row>
    <row r="23" spans="1:18" s="29" customFormat="1" ht="15.75" customHeight="1" x14ac:dyDescent="0.25">
      <c r="A23" s="27" t="s">
        <v>12</v>
      </c>
      <c r="B23" s="27">
        <f t="shared" si="4"/>
        <v>1251</v>
      </c>
      <c r="C23" s="27">
        <f>Affluenza!J4</f>
        <v>84</v>
      </c>
      <c r="D23" s="27">
        <f>Affluenza!J5</f>
        <v>88</v>
      </c>
      <c r="E23" s="27">
        <f>Affluenza!J6</f>
        <v>90</v>
      </c>
      <c r="F23" s="27">
        <f>Affluenza!J7</f>
        <v>75</v>
      </c>
      <c r="G23" s="27">
        <f>Affluenza!J8</f>
        <v>68</v>
      </c>
      <c r="H23" s="27">
        <f>Affluenza!J9</f>
        <v>71</v>
      </c>
      <c r="I23" s="27">
        <f>Affluenza!J10</f>
        <v>107</v>
      </c>
      <c r="J23" s="27">
        <v>125</v>
      </c>
      <c r="K23" s="27">
        <f>Affluenza!J12</f>
        <v>80</v>
      </c>
      <c r="L23" s="27">
        <f>Affluenza!J13</f>
        <v>115</v>
      </c>
      <c r="M23" s="27">
        <f>Affluenza!J14</f>
        <v>104</v>
      </c>
      <c r="N23" s="27">
        <f>Affluenza!J15</f>
        <v>65</v>
      </c>
      <c r="O23" s="27">
        <f>Affluenza!J16</f>
        <v>74</v>
      </c>
      <c r="P23" s="27">
        <f>Affluenza!J17</f>
        <v>82</v>
      </c>
      <c r="Q23" s="27">
        <f>Affluenza!J18</f>
        <v>23</v>
      </c>
      <c r="R23" s="64"/>
    </row>
    <row r="24" spans="1:18" s="29" customFormat="1" ht="15.75" customHeight="1" x14ac:dyDescent="0.25">
      <c r="A24" s="27" t="s">
        <v>5</v>
      </c>
      <c r="B24" s="27">
        <f>SUM(C24:Q24)</f>
        <v>2510</v>
      </c>
      <c r="C24" s="27">
        <f>SUM(C22:C23)</f>
        <v>162</v>
      </c>
      <c r="D24" s="27">
        <f t="shared" ref="D24:Q24" si="5">SUM(D22:D23)</f>
        <v>174</v>
      </c>
      <c r="E24" s="27">
        <f t="shared" si="5"/>
        <v>177</v>
      </c>
      <c r="F24" s="27">
        <f t="shared" si="5"/>
        <v>156</v>
      </c>
      <c r="G24" s="27">
        <f t="shared" si="5"/>
        <v>156</v>
      </c>
      <c r="H24" s="27">
        <f t="shared" si="5"/>
        <v>141</v>
      </c>
      <c r="I24" s="27">
        <f t="shared" si="5"/>
        <v>188</v>
      </c>
      <c r="J24" s="27">
        <f t="shared" si="5"/>
        <v>254</v>
      </c>
      <c r="K24" s="27">
        <f t="shared" si="5"/>
        <v>169</v>
      </c>
      <c r="L24" s="27">
        <f t="shared" si="5"/>
        <v>235</v>
      </c>
      <c r="M24" s="27">
        <f t="shared" si="5"/>
        <v>204</v>
      </c>
      <c r="N24" s="27">
        <f t="shared" si="5"/>
        <v>143</v>
      </c>
      <c r="O24" s="27">
        <f t="shared" si="5"/>
        <v>147</v>
      </c>
      <c r="P24" s="27">
        <f t="shared" si="5"/>
        <v>150</v>
      </c>
      <c r="Q24" s="27">
        <f t="shared" si="5"/>
        <v>54</v>
      </c>
      <c r="R24" s="64"/>
    </row>
    <row r="25" spans="1:18" ht="15.75" customHeight="1" x14ac:dyDescent="0.25">
      <c r="A25" s="43"/>
    </row>
    <row r="26" spans="1:18" ht="15.75" customHeight="1" x14ac:dyDescent="0.25"/>
    <row r="27" spans="1:18" s="2" customFormat="1" ht="15.75" customHeight="1" x14ac:dyDescent="0.25">
      <c r="A27" s="2" t="s">
        <v>13</v>
      </c>
      <c r="B27" s="3" t="str">
        <f t="shared" ref="B27:Q27" si="6">IF(B18=B24,"OK","NO")</f>
        <v>OK</v>
      </c>
      <c r="C27" s="3" t="str">
        <f t="shared" si="6"/>
        <v>OK</v>
      </c>
      <c r="D27" s="3" t="str">
        <f t="shared" si="6"/>
        <v>OK</v>
      </c>
      <c r="E27" s="3" t="str">
        <f t="shared" si="6"/>
        <v>OK</v>
      </c>
      <c r="F27" s="3" t="str">
        <f t="shared" si="6"/>
        <v>OK</v>
      </c>
      <c r="G27" s="3" t="str">
        <f t="shared" si="6"/>
        <v>OK</v>
      </c>
      <c r="H27" s="3" t="str">
        <f t="shared" si="6"/>
        <v>OK</v>
      </c>
      <c r="I27" s="3" t="str">
        <f t="shared" si="6"/>
        <v>OK</v>
      </c>
      <c r="J27" s="3" t="str">
        <f t="shared" si="6"/>
        <v>OK</v>
      </c>
      <c r="K27" s="3" t="str">
        <f t="shared" si="6"/>
        <v>OK</v>
      </c>
      <c r="L27" s="3" t="str">
        <f t="shared" si="6"/>
        <v>OK</v>
      </c>
      <c r="M27" s="3" t="str">
        <f t="shared" si="6"/>
        <v>OK</v>
      </c>
      <c r="N27" s="3" t="str">
        <f t="shared" si="6"/>
        <v>OK</v>
      </c>
      <c r="O27" s="3" t="str">
        <f t="shared" si="6"/>
        <v>OK</v>
      </c>
      <c r="P27" s="3" t="str">
        <f t="shared" si="6"/>
        <v>OK</v>
      </c>
      <c r="Q27" s="3" t="str">
        <f t="shared" si="6"/>
        <v>OK</v>
      </c>
      <c r="R27" s="70"/>
    </row>
  </sheetData>
  <mergeCells count="6">
    <mergeCell ref="C20:Q20"/>
    <mergeCell ref="A1:Q1"/>
    <mergeCell ref="B2:B3"/>
    <mergeCell ref="C2:Q2"/>
    <mergeCell ref="C8:Q8"/>
    <mergeCell ref="C14:Q14"/>
  </mergeCells>
  <conditionalFormatting sqref="B27:Q27">
    <cfRule type="containsText" dxfId="1" priority="1" operator="containsText" text="no">
      <formula>NOT(ISERROR(SEARCH("no",B27)))</formula>
    </cfRule>
  </conditionalFormatting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C8578"/>
    <pageSetUpPr fitToPage="1"/>
  </sheetPr>
  <dimension ref="A1:R27"/>
  <sheetViews>
    <sheetView zoomScaleNormal="100" workbookViewId="0">
      <selection activeCell="I17" sqref="I17"/>
    </sheetView>
  </sheetViews>
  <sheetFormatPr defaultRowHeight="15" x14ac:dyDescent="0.25"/>
  <cols>
    <col min="1" max="1" width="29.28515625" customWidth="1"/>
    <col min="2" max="2" width="11.5703125" style="1" customWidth="1"/>
  </cols>
  <sheetData>
    <row r="1" spans="1:18" s="29" customFormat="1" ht="98.45" customHeight="1" x14ac:dyDescent="0.25">
      <c r="A1" s="110" t="s">
        <v>34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8" s="29" customFormat="1" ht="15.75" customHeight="1" x14ac:dyDescent="0.25">
      <c r="B2" s="112" t="s">
        <v>0</v>
      </c>
      <c r="C2" s="114" t="s">
        <v>1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8" s="29" customFormat="1" ht="15.75" customHeight="1" x14ac:dyDescent="0.25">
      <c r="A3" s="30" t="s">
        <v>27</v>
      </c>
      <c r="B3" s="113"/>
      <c r="C3" s="30">
        <v>1</v>
      </c>
      <c r="D3" s="30">
        <v>2</v>
      </c>
      <c r="E3" s="30">
        <v>3</v>
      </c>
      <c r="F3" s="30">
        <v>4</v>
      </c>
      <c r="G3" s="30">
        <v>5</v>
      </c>
      <c r="H3" s="30">
        <v>6</v>
      </c>
      <c r="I3" s="30">
        <v>7</v>
      </c>
      <c r="J3" s="30">
        <v>8</v>
      </c>
      <c r="K3" s="30">
        <v>9</v>
      </c>
      <c r="L3" s="30">
        <v>10</v>
      </c>
      <c r="M3" s="30">
        <v>11</v>
      </c>
      <c r="N3" s="30">
        <v>12</v>
      </c>
      <c r="O3" s="30">
        <v>13</v>
      </c>
      <c r="P3" s="30">
        <v>14</v>
      </c>
      <c r="Q3" s="30">
        <v>15</v>
      </c>
      <c r="R3" s="78" t="s">
        <v>42</v>
      </c>
    </row>
    <row r="4" spans="1:18" s="29" customFormat="1" ht="15.75" customHeight="1" x14ac:dyDescent="0.25">
      <c r="A4" s="27" t="s">
        <v>23</v>
      </c>
      <c r="B4" s="31">
        <f t="shared" ref="B4:B6" si="0">SUM(C4:Q4)</f>
        <v>145</v>
      </c>
      <c r="C4" s="27">
        <v>10</v>
      </c>
      <c r="D4" s="27">
        <v>9</v>
      </c>
      <c r="E4" s="27">
        <v>10</v>
      </c>
      <c r="F4" s="27">
        <v>4</v>
      </c>
      <c r="G4" s="27">
        <v>7</v>
      </c>
      <c r="H4" s="27">
        <v>6</v>
      </c>
      <c r="I4" s="27">
        <v>21</v>
      </c>
      <c r="J4" s="27">
        <v>18</v>
      </c>
      <c r="K4" s="27">
        <v>6</v>
      </c>
      <c r="L4" s="27">
        <v>16</v>
      </c>
      <c r="M4" s="27">
        <v>10</v>
      </c>
      <c r="N4" s="27">
        <v>9</v>
      </c>
      <c r="O4" s="27">
        <v>5</v>
      </c>
      <c r="P4" s="27">
        <v>11</v>
      </c>
      <c r="Q4" s="27">
        <v>3</v>
      </c>
      <c r="R4" s="68">
        <f>B4/B18</f>
        <v>5.7768924302788842E-2</v>
      </c>
    </row>
    <row r="5" spans="1:18" s="29" customFormat="1" ht="15.75" customHeight="1" x14ac:dyDescent="0.25">
      <c r="A5" s="27" t="s">
        <v>24</v>
      </c>
      <c r="B5" s="31">
        <f t="shared" si="0"/>
        <v>2340</v>
      </c>
      <c r="C5" s="27">
        <v>150</v>
      </c>
      <c r="D5" s="27">
        <v>165</v>
      </c>
      <c r="E5" s="27">
        <v>164</v>
      </c>
      <c r="F5" s="27">
        <v>151</v>
      </c>
      <c r="G5" s="27">
        <v>148</v>
      </c>
      <c r="H5" s="27">
        <v>134</v>
      </c>
      <c r="I5" s="27">
        <v>164</v>
      </c>
      <c r="J5" s="27">
        <v>235</v>
      </c>
      <c r="K5" s="27">
        <v>160</v>
      </c>
      <c r="L5" s="27">
        <v>217</v>
      </c>
      <c r="M5" s="27">
        <v>194</v>
      </c>
      <c r="N5" s="27">
        <v>134</v>
      </c>
      <c r="O5" s="27">
        <v>136</v>
      </c>
      <c r="P5" s="27">
        <v>137</v>
      </c>
      <c r="Q5" s="27">
        <v>51</v>
      </c>
      <c r="R5" s="68">
        <f>B5/B18</f>
        <v>0.9322709163346613</v>
      </c>
    </row>
    <row r="6" spans="1:18" s="29" customFormat="1" ht="15.75" customHeight="1" x14ac:dyDescent="0.25">
      <c r="A6" s="28" t="s">
        <v>3</v>
      </c>
      <c r="B6" s="31">
        <f t="shared" si="0"/>
        <v>2485</v>
      </c>
      <c r="C6" s="39">
        <f t="shared" ref="C6:Q6" si="1">SUM(C4:C5)</f>
        <v>160</v>
      </c>
      <c r="D6" s="39">
        <f t="shared" si="1"/>
        <v>174</v>
      </c>
      <c r="E6" s="39">
        <f t="shared" si="1"/>
        <v>174</v>
      </c>
      <c r="F6" s="39">
        <f t="shared" si="1"/>
        <v>155</v>
      </c>
      <c r="G6" s="39">
        <f t="shared" si="1"/>
        <v>155</v>
      </c>
      <c r="H6" s="39">
        <f t="shared" si="1"/>
        <v>140</v>
      </c>
      <c r="I6" s="39">
        <f t="shared" si="1"/>
        <v>185</v>
      </c>
      <c r="J6" s="39">
        <f t="shared" si="1"/>
        <v>253</v>
      </c>
      <c r="K6" s="39">
        <f t="shared" si="1"/>
        <v>166</v>
      </c>
      <c r="L6" s="39">
        <f t="shared" si="1"/>
        <v>233</v>
      </c>
      <c r="M6" s="39">
        <f t="shared" si="1"/>
        <v>204</v>
      </c>
      <c r="N6" s="39">
        <f t="shared" si="1"/>
        <v>143</v>
      </c>
      <c r="O6" s="39">
        <f t="shared" si="1"/>
        <v>141</v>
      </c>
      <c r="P6" s="39">
        <f t="shared" si="1"/>
        <v>148</v>
      </c>
      <c r="Q6" s="39">
        <f t="shared" si="1"/>
        <v>54</v>
      </c>
      <c r="R6" s="65"/>
    </row>
    <row r="7" spans="1:18" s="29" customFormat="1" ht="15.75" customHeight="1" x14ac:dyDescent="0.25">
      <c r="A7" s="32"/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65"/>
    </row>
    <row r="8" spans="1:18" s="29" customFormat="1" ht="15.75" customHeight="1" x14ac:dyDescent="0.25">
      <c r="C8" s="115" t="s">
        <v>1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65"/>
    </row>
    <row r="9" spans="1:18" s="29" customFormat="1" ht="15.75" customHeight="1" x14ac:dyDescent="0.25">
      <c r="A9" s="34" t="s">
        <v>4</v>
      </c>
      <c r="B9" s="34" t="s">
        <v>5</v>
      </c>
      <c r="C9" s="34">
        <v>1</v>
      </c>
      <c r="D9" s="34">
        <v>2</v>
      </c>
      <c r="E9" s="34">
        <v>3</v>
      </c>
      <c r="F9" s="34">
        <v>4</v>
      </c>
      <c r="G9" s="34">
        <v>5</v>
      </c>
      <c r="H9" s="34">
        <v>6</v>
      </c>
      <c r="I9" s="34">
        <v>7</v>
      </c>
      <c r="J9" s="34">
        <v>8</v>
      </c>
      <c r="K9" s="34">
        <v>9</v>
      </c>
      <c r="L9" s="34">
        <v>10</v>
      </c>
      <c r="M9" s="34">
        <v>11</v>
      </c>
      <c r="N9" s="34">
        <v>12</v>
      </c>
      <c r="O9" s="34">
        <v>13</v>
      </c>
      <c r="P9" s="34">
        <v>14</v>
      </c>
      <c r="Q9" s="34">
        <v>15</v>
      </c>
      <c r="R9" s="65"/>
    </row>
    <row r="10" spans="1:18" s="29" customFormat="1" ht="15.75" customHeight="1" x14ac:dyDescent="0.25">
      <c r="A10" s="27" t="s">
        <v>6</v>
      </c>
      <c r="B10" s="27">
        <f>SUM(C10:Q10)</f>
        <v>19</v>
      </c>
      <c r="C10" s="27">
        <v>1</v>
      </c>
      <c r="D10" s="27">
        <v>0</v>
      </c>
      <c r="E10" s="27">
        <v>3</v>
      </c>
      <c r="F10" s="27">
        <v>1</v>
      </c>
      <c r="G10" s="27">
        <v>1</v>
      </c>
      <c r="H10" s="27">
        <v>1</v>
      </c>
      <c r="I10" s="27">
        <v>1</v>
      </c>
      <c r="J10" s="27">
        <v>1</v>
      </c>
      <c r="K10" s="27">
        <v>3</v>
      </c>
      <c r="L10" s="27">
        <v>1</v>
      </c>
      <c r="M10" s="27">
        <v>0</v>
      </c>
      <c r="N10" s="27">
        <v>0</v>
      </c>
      <c r="O10" s="27">
        <v>4</v>
      </c>
      <c r="P10" s="27">
        <v>2</v>
      </c>
      <c r="Q10" s="27">
        <v>0</v>
      </c>
      <c r="R10" s="68">
        <f>B10/B18</f>
        <v>7.569721115537849E-3</v>
      </c>
    </row>
    <row r="11" spans="1:18" s="29" customFormat="1" ht="15.75" customHeight="1" x14ac:dyDescent="0.25">
      <c r="A11" s="27" t="s">
        <v>7</v>
      </c>
      <c r="B11" s="27">
        <f>SUM(C11:Q11)</f>
        <v>6</v>
      </c>
      <c r="C11" s="27">
        <v>1</v>
      </c>
      <c r="D11" s="27">
        <v>0</v>
      </c>
      <c r="E11" s="27" t="s">
        <v>43</v>
      </c>
      <c r="F11" s="27">
        <v>0</v>
      </c>
      <c r="G11" s="27">
        <v>0</v>
      </c>
      <c r="H11" s="27">
        <v>0</v>
      </c>
      <c r="I11" s="27">
        <v>2</v>
      </c>
      <c r="J11" s="27">
        <v>0</v>
      </c>
      <c r="K11" s="27">
        <v>0</v>
      </c>
      <c r="L11" s="27">
        <v>1</v>
      </c>
      <c r="M11" s="27">
        <v>0</v>
      </c>
      <c r="N11" s="27">
        <v>0</v>
      </c>
      <c r="O11" s="27">
        <v>2</v>
      </c>
      <c r="P11" s="27">
        <v>0</v>
      </c>
      <c r="Q11" s="27">
        <v>0</v>
      </c>
      <c r="R11" s="68">
        <f>B11/B18</f>
        <v>2.3904382470119521E-3</v>
      </c>
    </row>
    <row r="12" spans="1:18" s="29" customFormat="1" ht="15.75" customHeight="1" x14ac:dyDescent="0.25">
      <c r="A12" s="28" t="s">
        <v>8</v>
      </c>
      <c r="B12" s="28">
        <f>SUM(B10:B11)</f>
        <v>25</v>
      </c>
      <c r="C12" s="39">
        <f t="shared" ref="C12:Q12" si="2">SUM(C10:C11)</f>
        <v>2</v>
      </c>
      <c r="D12" s="39">
        <f t="shared" si="2"/>
        <v>0</v>
      </c>
      <c r="E12" s="39">
        <f t="shared" si="2"/>
        <v>3</v>
      </c>
      <c r="F12" s="39">
        <f t="shared" si="2"/>
        <v>1</v>
      </c>
      <c r="G12" s="39">
        <f t="shared" si="2"/>
        <v>1</v>
      </c>
      <c r="H12" s="39">
        <f t="shared" si="2"/>
        <v>1</v>
      </c>
      <c r="I12" s="39">
        <f t="shared" si="2"/>
        <v>3</v>
      </c>
      <c r="J12" s="39">
        <f t="shared" si="2"/>
        <v>1</v>
      </c>
      <c r="K12" s="39">
        <f t="shared" si="2"/>
        <v>3</v>
      </c>
      <c r="L12" s="39">
        <f t="shared" si="2"/>
        <v>2</v>
      </c>
      <c r="M12" s="39">
        <f t="shared" si="2"/>
        <v>0</v>
      </c>
      <c r="N12" s="39">
        <f t="shared" si="2"/>
        <v>0</v>
      </c>
      <c r="O12" s="39">
        <f t="shared" si="2"/>
        <v>6</v>
      </c>
      <c r="P12" s="39">
        <f t="shared" si="2"/>
        <v>2</v>
      </c>
      <c r="Q12" s="39">
        <f t="shared" si="2"/>
        <v>0</v>
      </c>
    </row>
    <row r="13" spans="1:18" s="29" customFormat="1" ht="15.75" customHeight="1" x14ac:dyDescent="0.25"/>
    <row r="14" spans="1:18" s="29" customFormat="1" ht="15.75" customHeight="1" x14ac:dyDescent="0.25">
      <c r="C14" s="117" t="s">
        <v>1</v>
      </c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</row>
    <row r="15" spans="1:18" s="29" customFormat="1" ht="15.75" customHeight="1" x14ac:dyDescent="0.25">
      <c r="A15" s="35" t="s">
        <v>25</v>
      </c>
      <c r="B15" s="35" t="s">
        <v>5</v>
      </c>
      <c r="C15" s="35">
        <v>1</v>
      </c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  <c r="J15" s="35">
        <v>8</v>
      </c>
      <c r="K15" s="35">
        <v>9</v>
      </c>
      <c r="L15" s="35">
        <v>10</v>
      </c>
      <c r="M15" s="35">
        <v>11</v>
      </c>
      <c r="N15" s="35">
        <v>12</v>
      </c>
      <c r="O15" s="35">
        <v>13</v>
      </c>
      <c r="P15" s="35">
        <v>14</v>
      </c>
      <c r="Q15" s="35">
        <v>15</v>
      </c>
    </row>
    <row r="16" spans="1:18" s="29" customFormat="1" ht="15.75" customHeight="1" x14ac:dyDescent="0.25">
      <c r="A16" s="28" t="s">
        <v>26</v>
      </c>
      <c r="B16" s="27">
        <f>SUM(C16:Q16)</f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</row>
    <row r="17" spans="1:17" s="29" customFormat="1" ht="15.75" customHeight="1" x14ac:dyDescent="0.25"/>
    <row r="18" spans="1:17" s="29" customFormat="1" ht="15.75" customHeight="1" x14ac:dyDescent="0.25">
      <c r="A18" s="38" t="s">
        <v>9</v>
      </c>
      <c r="B18" s="38">
        <f>B16+B12+B6</f>
        <v>2510</v>
      </c>
      <c r="C18" s="40">
        <f>C12+C6+C16</f>
        <v>162</v>
      </c>
      <c r="D18" s="40">
        <f t="shared" ref="D18:Q18" si="3">D12+D6+D16</f>
        <v>174</v>
      </c>
      <c r="E18" s="40">
        <f t="shared" si="3"/>
        <v>177</v>
      </c>
      <c r="F18" s="40">
        <f t="shared" si="3"/>
        <v>156</v>
      </c>
      <c r="G18" s="40">
        <f t="shared" si="3"/>
        <v>156</v>
      </c>
      <c r="H18" s="40">
        <f t="shared" si="3"/>
        <v>141</v>
      </c>
      <c r="I18" s="40">
        <f t="shared" si="3"/>
        <v>188</v>
      </c>
      <c r="J18" s="40">
        <f t="shared" si="3"/>
        <v>254</v>
      </c>
      <c r="K18" s="40">
        <f t="shared" si="3"/>
        <v>169</v>
      </c>
      <c r="L18" s="40">
        <f t="shared" si="3"/>
        <v>235</v>
      </c>
      <c r="M18" s="40">
        <f t="shared" si="3"/>
        <v>204</v>
      </c>
      <c r="N18" s="40">
        <f t="shared" si="3"/>
        <v>143</v>
      </c>
      <c r="O18" s="40">
        <f t="shared" si="3"/>
        <v>147</v>
      </c>
      <c r="P18" s="40">
        <f t="shared" si="3"/>
        <v>150</v>
      </c>
      <c r="Q18" s="40">
        <f t="shared" si="3"/>
        <v>54</v>
      </c>
    </row>
    <row r="19" spans="1:17" s="29" customFormat="1" ht="15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1:17" s="29" customFormat="1" ht="15.75" customHeight="1" x14ac:dyDescent="0.25">
      <c r="C20" s="116" t="s">
        <v>1</v>
      </c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</row>
    <row r="21" spans="1:17" s="29" customFormat="1" ht="15.75" customHeight="1" x14ac:dyDescent="0.25">
      <c r="A21" s="36" t="s">
        <v>10</v>
      </c>
      <c r="B21" s="37" t="s">
        <v>2</v>
      </c>
      <c r="C21" s="37">
        <v>1</v>
      </c>
      <c r="D21" s="37">
        <v>2</v>
      </c>
      <c r="E21" s="37">
        <v>3</v>
      </c>
      <c r="F21" s="37">
        <v>4</v>
      </c>
      <c r="G21" s="37">
        <v>5</v>
      </c>
      <c r="H21" s="37">
        <v>6</v>
      </c>
      <c r="I21" s="37">
        <v>7</v>
      </c>
      <c r="J21" s="37">
        <v>8</v>
      </c>
      <c r="K21" s="37">
        <v>9</v>
      </c>
      <c r="L21" s="37">
        <v>10</v>
      </c>
      <c r="M21" s="37">
        <v>11</v>
      </c>
      <c r="N21" s="37">
        <v>12</v>
      </c>
      <c r="O21" s="37">
        <v>13</v>
      </c>
      <c r="P21" s="37">
        <v>14</v>
      </c>
      <c r="Q21" s="37">
        <v>15</v>
      </c>
    </row>
    <row r="22" spans="1:17" s="29" customFormat="1" ht="15.75" customHeight="1" x14ac:dyDescent="0.25">
      <c r="A22" s="27" t="s">
        <v>11</v>
      </c>
      <c r="B22" s="27">
        <f t="shared" ref="B22:B23" si="4">SUM(C22:Q22)</f>
        <v>1259</v>
      </c>
      <c r="C22" s="27">
        <f>Affluenza!I4</f>
        <v>78</v>
      </c>
      <c r="D22" s="27">
        <f>Affluenza!I5</f>
        <v>86</v>
      </c>
      <c r="E22" s="27">
        <f>Affluenza!I6</f>
        <v>87</v>
      </c>
      <c r="F22" s="27">
        <f>Affluenza!I7</f>
        <v>81</v>
      </c>
      <c r="G22" s="27">
        <f>Affluenza!I8</f>
        <v>88</v>
      </c>
      <c r="H22" s="27">
        <f>Affluenza!I9</f>
        <v>70</v>
      </c>
      <c r="I22" s="27">
        <f>Affluenza!I10</f>
        <v>81</v>
      </c>
      <c r="J22" s="27">
        <f>Affluenza!I11</f>
        <v>129</v>
      </c>
      <c r="K22" s="27">
        <f>Affluenza!I12</f>
        <v>89</v>
      </c>
      <c r="L22" s="27">
        <f>Affluenza!I13</f>
        <v>120</v>
      </c>
      <c r="M22" s="27">
        <f>Affluenza!I14</f>
        <v>100</v>
      </c>
      <c r="N22" s="27">
        <f>Affluenza!I15</f>
        <v>78</v>
      </c>
      <c r="O22" s="27">
        <f>Affluenza!I16</f>
        <v>73</v>
      </c>
      <c r="P22" s="27">
        <f>Affluenza!I17</f>
        <v>68</v>
      </c>
      <c r="Q22" s="27">
        <f>Affluenza!I18</f>
        <v>31</v>
      </c>
    </row>
    <row r="23" spans="1:17" s="29" customFormat="1" ht="15.75" customHeight="1" x14ac:dyDescent="0.25">
      <c r="A23" s="27" t="s">
        <v>12</v>
      </c>
      <c r="B23" s="27">
        <f t="shared" si="4"/>
        <v>1251</v>
      </c>
      <c r="C23" s="27">
        <f>Affluenza!J4</f>
        <v>84</v>
      </c>
      <c r="D23" s="27">
        <f>Affluenza!J5</f>
        <v>88</v>
      </c>
      <c r="E23" s="27">
        <f>Affluenza!J6</f>
        <v>90</v>
      </c>
      <c r="F23" s="27">
        <f>Affluenza!J7</f>
        <v>75</v>
      </c>
      <c r="G23" s="27">
        <f>Affluenza!J8</f>
        <v>68</v>
      </c>
      <c r="H23" s="27">
        <f>Affluenza!J9</f>
        <v>71</v>
      </c>
      <c r="I23" s="27">
        <f>Affluenza!J10</f>
        <v>107</v>
      </c>
      <c r="J23" s="27">
        <v>125</v>
      </c>
      <c r="K23" s="27">
        <f>Affluenza!J12</f>
        <v>80</v>
      </c>
      <c r="L23" s="27">
        <f>Affluenza!J13</f>
        <v>115</v>
      </c>
      <c r="M23" s="27">
        <f>Affluenza!J14</f>
        <v>104</v>
      </c>
      <c r="N23" s="27">
        <f>Affluenza!J15</f>
        <v>65</v>
      </c>
      <c r="O23" s="27">
        <f>Affluenza!J16</f>
        <v>74</v>
      </c>
      <c r="P23" s="27">
        <f>Affluenza!J17</f>
        <v>82</v>
      </c>
      <c r="Q23" s="27">
        <f>Affluenza!J18</f>
        <v>23</v>
      </c>
    </row>
    <row r="24" spans="1:17" s="29" customFormat="1" ht="15.75" customHeight="1" x14ac:dyDescent="0.25">
      <c r="A24" s="27" t="s">
        <v>5</v>
      </c>
      <c r="B24" s="27">
        <f>SUM(C24:Q24)</f>
        <v>2510</v>
      </c>
      <c r="C24" s="27">
        <f>SUM(C22:C23)</f>
        <v>162</v>
      </c>
      <c r="D24" s="27">
        <f t="shared" ref="D24:Q24" si="5">SUM(D22:D23)</f>
        <v>174</v>
      </c>
      <c r="E24" s="27">
        <f t="shared" si="5"/>
        <v>177</v>
      </c>
      <c r="F24" s="27">
        <f t="shared" si="5"/>
        <v>156</v>
      </c>
      <c r="G24" s="27">
        <f t="shared" si="5"/>
        <v>156</v>
      </c>
      <c r="H24" s="27">
        <f t="shared" si="5"/>
        <v>141</v>
      </c>
      <c r="I24" s="27">
        <f t="shared" si="5"/>
        <v>188</v>
      </c>
      <c r="J24" s="27">
        <f t="shared" si="5"/>
        <v>254</v>
      </c>
      <c r="K24" s="27">
        <f t="shared" si="5"/>
        <v>169</v>
      </c>
      <c r="L24" s="27">
        <f t="shared" si="5"/>
        <v>235</v>
      </c>
      <c r="M24" s="27">
        <f t="shared" si="5"/>
        <v>204</v>
      </c>
      <c r="N24" s="27">
        <f t="shared" si="5"/>
        <v>143</v>
      </c>
      <c r="O24" s="27">
        <f t="shared" si="5"/>
        <v>147</v>
      </c>
      <c r="P24" s="27">
        <f t="shared" si="5"/>
        <v>150</v>
      </c>
      <c r="Q24" s="27">
        <f t="shared" si="5"/>
        <v>54</v>
      </c>
    </row>
    <row r="25" spans="1:17" ht="15.75" customHeight="1" x14ac:dyDescent="0.25">
      <c r="A25" s="43"/>
    </row>
    <row r="26" spans="1:17" ht="15.75" customHeight="1" x14ac:dyDescent="0.25"/>
    <row r="27" spans="1:17" s="2" customFormat="1" ht="15.75" customHeight="1" x14ac:dyDescent="0.25">
      <c r="A27" s="2" t="s">
        <v>13</v>
      </c>
      <c r="B27" s="3" t="str">
        <f t="shared" ref="B27:Q27" si="6">IF(B18=B24,"OK","NO")</f>
        <v>OK</v>
      </c>
      <c r="C27" s="3" t="str">
        <f t="shared" si="6"/>
        <v>OK</v>
      </c>
      <c r="D27" s="3" t="str">
        <f t="shared" si="6"/>
        <v>OK</v>
      </c>
      <c r="E27" s="3" t="str">
        <f t="shared" si="6"/>
        <v>OK</v>
      </c>
      <c r="F27" s="3" t="str">
        <f t="shared" si="6"/>
        <v>OK</v>
      </c>
      <c r="G27" s="3" t="str">
        <f t="shared" si="6"/>
        <v>OK</v>
      </c>
      <c r="H27" s="3" t="str">
        <f t="shared" si="6"/>
        <v>OK</v>
      </c>
      <c r="I27" s="3" t="str">
        <f t="shared" si="6"/>
        <v>OK</v>
      </c>
      <c r="J27" s="3" t="str">
        <f t="shared" si="6"/>
        <v>OK</v>
      </c>
      <c r="K27" s="3" t="str">
        <f t="shared" si="6"/>
        <v>OK</v>
      </c>
      <c r="L27" s="3" t="str">
        <f t="shared" si="6"/>
        <v>OK</v>
      </c>
      <c r="M27" s="3" t="str">
        <f t="shared" si="6"/>
        <v>OK</v>
      </c>
      <c r="N27" s="3" t="str">
        <f t="shared" si="6"/>
        <v>OK</v>
      </c>
      <c r="O27" s="3" t="str">
        <f t="shared" si="6"/>
        <v>OK</v>
      </c>
      <c r="P27" s="3" t="str">
        <f t="shared" si="6"/>
        <v>OK</v>
      </c>
      <c r="Q27" s="3" t="str">
        <f t="shared" si="6"/>
        <v>OK</v>
      </c>
    </row>
  </sheetData>
  <mergeCells count="6">
    <mergeCell ref="C20:Q20"/>
    <mergeCell ref="A1:Q1"/>
    <mergeCell ref="B2:B3"/>
    <mergeCell ref="C2:Q2"/>
    <mergeCell ref="C8:Q8"/>
    <mergeCell ref="C14:Q14"/>
  </mergeCells>
  <conditionalFormatting sqref="B27:Q27">
    <cfRule type="containsText" dxfId="0" priority="1" operator="containsText" text="no">
      <formula>NOT(ISERROR(SEARCH("no",B27)))</formula>
    </cfRule>
  </conditionalFormatting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39BF-2CF6-47C1-B022-BFF439284E16}">
  <dimension ref="A1:D8"/>
  <sheetViews>
    <sheetView workbookViewId="0">
      <selection activeCell="D5" sqref="D5"/>
    </sheetView>
  </sheetViews>
  <sheetFormatPr defaultRowHeight="15" x14ac:dyDescent="0.25"/>
  <cols>
    <col min="1" max="1" width="46" customWidth="1"/>
    <col min="2" max="2" width="15" customWidth="1"/>
    <col min="3" max="3" width="12.7109375" customWidth="1"/>
    <col min="4" max="4" width="10.42578125" customWidth="1"/>
  </cols>
  <sheetData>
    <row r="1" spans="1:4" ht="29.25" customHeight="1" x14ac:dyDescent="0.25">
      <c r="A1" s="118" t="s">
        <v>49</v>
      </c>
      <c r="B1" s="118"/>
      <c r="C1" s="118"/>
      <c r="D1" s="118"/>
    </row>
    <row r="2" spans="1:4" ht="45" x14ac:dyDescent="0.25">
      <c r="A2" s="91"/>
      <c r="B2" s="91" t="s">
        <v>50</v>
      </c>
      <c r="C2" s="91" t="s">
        <v>51</v>
      </c>
      <c r="D2" s="98" t="s">
        <v>52</v>
      </c>
    </row>
    <row r="3" spans="1:4" ht="81" customHeight="1" x14ac:dyDescent="0.25">
      <c r="A3" s="79" t="s">
        <v>10</v>
      </c>
      <c r="B3" s="85">
        <f>(Affluenza!K19+Affluenza!P19+Affluenza!U19+Affluenza!Z19+Affluenza!AE19)/5</f>
        <v>2509.4</v>
      </c>
      <c r="C3" s="92">
        <f>(Affluenza!K21+Affluenza!P21+Affluenza!U21+Affluenza!Z21+Affluenza!AE21)/5</f>
        <v>0.16129350302095385</v>
      </c>
      <c r="D3" s="73">
        <f>B3/Affluenza!D19</f>
        <v>0.16129322535030211</v>
      </c>
    </row>
    <row r="4" spans="1:4" ht="81" customHeight="1" x14ac:dyDescent="0.25">
      <c r="A4" s="80" t="s">
        <v>44</v>
      </c>
      <c r="B4" s="86">
        <f>('QUESITO 1'!B4+'QUESITO 2'!B4+'QUESITO 3'!B4+'QUESITO 4'!B4+'QUESITO 5'!B4)/5</f>
        <v>219.6</v>
      </c>
      <c r="C4" s="93">
        <f>('QUESITO 1'!R4+'QUESITO 2'!R4+'QUESITO 3'!R4+'QUESITO 4'!R4+'QUESITO 5'!R4)/5</f>
        <v>8.7516081548655908E-2</v>
      </c>
      <c r="D4" s="73">
        <f>B4/Affluenza!D19</f>
        <v>1.4114924797531816E-2</v>
      </c>
    </row>
    <row r="5" spans="1:4" ht="81" customHeight="1" x14ac:dyDescent="0.25">
      <c r="A5" s="81" t="s">
        <v>45</v>
      </c>
      <c r="B5" s="87">
        <f>('QUESITO 1'!B5+'QUESITO 2'!B5+'QUESITO 3'!B5+'QUESITO 4'!B5+'QUESITO 5'!B5)/5</f>
        <v>2269.6</v>
      </c>
      <c r="C5" s="94">
        <f>('QUESITO 1'!R5+'QUESITO 2'!R5+'QUESITO 3'!R5+'QUESITO 4'!R5+'QUESITO 5'!R5)/5</f>
        <v>0.90443429947011467</v>
      </c>
      <c r="D5" s="75">
        <f>B5/Affluenza!D19</f>
        <v>0.14587993315336162</v>
      </c>
    </row>
    <row r="6" spans="1:4" ht="81" customHeight="1" x14ac:dyDescent="0.25">
      <c r="A6" s="82" t="s">
        <v>46</v>
      </c>
      <c r="B6" s="88">
        <f>('QUESITO 1'!B6+'QUESITO 2'!B6+'QUESITO 3'!B6+'QUESITO 4'!B6+'QUESITO 5'!B6)/5</f>
        <v>2489.1999999999998</v>
      </c>
      <c r="C6" s="95"/>
      <c r="D6" s="73">
        <f>B6/Affluenza!D19</f>
        <v>0.15999485795089341</v>
      </c>
    </row>
    <row r="7" spans="1:4" ht="81" customHeight="1" x14ac:dyDescent="0.25">
      <c r="A7" s="83" t="s">
        <v>47</v>
      </c>
      <c r="B7" s="89">
        <f>('QUESITO 1'!B10+'QUESITO 2'!B10+'QUESITO 3'!B10+'QUESITO 4'!B10+'QUESITO 5'!B10)/5</f>
        <v>14.8</v>
      </c>
      <c r="C7" s="96">
        <f>('QUESITO 1'!R10+'QUESITO 2'!R10+'QUESITO 3'!R10+'QUESITO 4'!R10+'QUESITO 5'!R10)/5</f>
        <v>5.8977164280304053E-3</v>
      </c>
      <c r="D7" s="73">
        <f>B7/Affluenza!D19</f>
        <v>9.5127908471525908E-4</v>
      </c>
    </row>
    <row r="8" spans="1:4" ht="81" customHeight="1" x14ac:dyDescent="0.25">
      <c r="A8" s="84" t="s">
        <v>48</v>
      </c>
      <c r="B8" s="90">
        <f>('QUESITO 1'!B11+'QUESITO 2'!B11+'QUESITO 3'!B11+'QUESITO 4'!B11+'QUESITO 5'!B11)/5</f>
        <v>5.4</v>
      </c>
      <c r="C8" s="97">
        <f>('QUESITO 1'!R11+'QUESITO 2'!R11+'QUESITO 3'!R11+'QUESITO 4'!R11+'QUESITO 5'!R11)/5</f>
        <v>2.1519025531989222E-3</v>
      </c>
      <c r="D8" s="73">
        <f>B8/Affluenza!D19</f>
        <v>3.4708831469340535E-4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Affluenza</vt:lpstr>
      <vt:lpstr>QUESITO 1</vt:lpstr>
      <vt:lpstr>QUESITO 2</vt:lpstr>
      <vt:lpstr>QUESITO 3</vt:lpstr>
      <vt:lpstr>QUESITO 4</vt:lpstr>
      <vt:lpstr>QUESITO 5</vt:lpstr>
      <vt:lpstr>Media Totale</vt:lpstr>
      <vt:lpstr>Affluenza!Area_stampa</vt:lpstr>
      <vt:lpstr>'QUESITO 1'!Area_stampa</vt:lpstr>
      <vt:lpstr>'QUESITO 2'!Area_stampa</vt:lpstr>
      <vt:lpstr>'QUESITO 3'!Area_stampa</vt:lpstr>
      <vt:lpstr>'QUESITO 4'!Area_stampa</vt:lpstr>
      <vt:lpstr>'QUESITO 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Frascarelli</dc:creator>
  <cp:lastModifiedBy>MarcoFrascarelli</cp:lastModifiedBy>
  <cp:lastPrinted>2022-03-28T11:22:30Z</cp:lastPrinted>
  <dcterms:created xsi:type="dcterms:W3CDTF">2018-06-06T11:24:21Z</dcterms:created>
  <dcterms:modified xsi:type="dcterms:W3CDTF">2022-03-28T11:23:29Z</dcterms:modified>
</cp:coreProperties>
</file>